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inga_zvaigznite_vm_gov_lv/Documents/Desktop/Metodika/"/>
    </mc:Choice>
  </mc:AlternateContent>
  <xr:revisionPtr revIDLastSave="0" documentId="8_{70A2465A-875E-4921-A692-AB6CBA95CA4D}" xr6:coauthVersionLast="47" xr6:coauthVersionMax="47" xr10:uidLastSave="{00000000-0000-0000-0000-000000000000}"/>
  <bookViews>
    <workbookView xWindow="-110" yWindow="-110" windowWidth="19420" windowHeight="10420" tabRatio="812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Saistītā infrastruktūra1" sheetId="34" r:id="rId4"/>
    <sheet name="Saistītā infrastruktūra2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0">Kopsavilkums!$A$1:$O$26</definedName>
    <definedName name="_xlnm.Print_Area" localSheetId="6">'Līguma pielikums'!$A$1:$D$5</definedName>
    <definedName name="_xlnm.Print_Area" localSheetId="1">'Pamata infrastruktūra'!$A$1:$G$14</definedName>
    <definedName name="_xlnm.Print_Area" localSheetId="2">'Pamata infrastruktūra2'!$A$1:$L$12</definedName>
    <definedName name="_xlnm.Print_Area" localSheetId="3">'Saistītā infrastruktūra1'!$A$1:$F$10</definedName>
    <definedName name="_xlnm.Print_Area" localSheetId="4">'Saistītā infrastruktūra2'!$A$1:$F$10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8" l="1"/>
  <c r="D5" i="38" s="1"/>
  <c r="E5" i="38" s="1"/>
  <c r="F8" i="35"/>
  <c r="H7" i="35"/>
  <c r="E7" i="35"/>
  <c r="G7" i="35" s="1"/>
  <c r="H6" i="35"/>
  <c r="E6" i="35"/>
  <c r="G6" i="35" s="1"/>
  <c r="H5" i="35"/>
  <c r="E5" i="35"/>
  <c r="G5" i="35" s="1"/>
  <c r="H4" i="35"/>
  <c r="E4" i="35"/>
  <c r="G4" i="35" s="1"/>
  <c r="B5" i="27"/>
  <c r="D5" i="27"/>
  <c r="I5" i="27"/>
  <c r="J5" i="27"/>
  <c r="M14" i="16"/>
  <c r="C16" i="16"/>
  <c r="D16" i="16"/>
  <c r="D6" i="38" l="1"/>
  <c r="E6" i="38" s="1"/>
  <c r="H8" i="35"/>
  <c r="G8" i="35"/>
  <c r="F9" i="35" s="1"/>
  <c r="F10" i="35" s="1"/>
  <c r="J25" i="16"/>
  <c r="G25" i="16"/>
  <c r="M21" i="16"/>
  <c r="M8" i="16"/>
  <c r="F8" i="26"/>
  <c r="D8" i="26"/>
  <c r="B8" i="26"/>
  <c r="J24" i="16"/>
  <c r="G24" i="16"/>
  <c r="L24" i="16" s="1"/>
  <c r="C10" i="16"/>
  <c r="D10" i="16"/>
  <c r="E10" i="16"/>
  <c r="F10" i="16"/>
  <c r="H10" i="16"/>
  <c r="I10" i="16"/>
  <c r="C21" i="16"/>
  <c r="B18" i="16"/>
  <c r="B19" i="16"/>
  <c r="B20" i="16"/>
  <c r="B17" i="16"/>
  <c r="B14" i="16"/>
  <c r="B12" i="16"/>
  <c r="B13" i="16"/>
  <c r="B11" i="16"/>
  <c r="B5" i="16"/>
  <c r="B6" i="16"/>
  <c r="B7" i="16"/>
  <c r="B8" i="16"/>
  <c r="B4" i="16"/>
  <c r="E12" i="16"/>
  <c r="F12" i="16"/>
  <c r="I12" i="16"/>
  <c r="N25" i="16" l="1"/>
  <c r="O25" i="16" s="1"/>
  <c r="M26" i="16"/>
  <c r="B7" i="38" s="1"/>
  <c r="A4" i="36" s="1"/>
  <c r="L25" i="16"/>
  <c r="N24" i="16"/>
  <c r="O24" i="16" s="1"/>
  <c r="G10" i="16"/>
  <c r="G12" i="16"/>
  <c r="J10" i="16"/>
  <c r="N10" i="16" l="1"/>
  <c r="H6" i="34"/>
  <c r="L10" i="16"/>
  <c r="O10" i="16" l="1"/>
  <c r="E6" i="34"/>
  <c r="G6" i="34" s="1"/>
  <c r="C4" i="32"/>
  <c r="C20" i="16" l="1"/>
  <c r="D20" i="16"/>
  <c r="C18" i="16"/>
  <c r="D18" i="16"/>
  <c r="C19" i="16"/>
  <c r="D19" i="16"/>
  <c r="D17" i="16"/>
  <c r="C17" i="16"/>
  <c r="D15" i="16" l="1"/>
  <c r="C15" i="16"/>
  <c r="C14" i="16" s="1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J13" i="16" l="1"/>
  <c r="J5" i="16"/>
  <c r="L12" i="16"/>
  <c r="F12" i="27" s="1"/>
  <c r="N12" i="16"/>
  <c r="H7" i="34"/>
  <c r="C8" i="16"/>
  <c r="J11" i="16"/>
  <c r="J4" i="16"/>
  <c r="G11" i="16"/>
  <c r="H8" i="16"/>
  <c r="J9" i="16"/>
  <c r="G7" i="16"/>
  <c r="G6" i="16"/>
  <c r="G9" i="16"/>
  <c r="E8" i="16"/>
  <c r="G5" i="16"/>
  <c r="J7" i="16"/>
  <c r="J6" i="16"/>
  <c r="G13" i="16"/>
  <c r="G4" i="16"/>
  <c r="D7" i="16"/>
  <c r="D6" i="16"/>
  <c r="D5" i="16"/>
  <c r="N5" i="16" l="1"/>
  <c r="N11" i="16"/>
  <c r="N4" i="16"/>
  <c r="N7" i="16"/>
  <c r="N6" i="16"/>
  <c r="L13" i="16"/>
  <c r="E12" i="27" s="1"/>
  <c r="N13" i="16"/>
  <c r="N9" i="16"/>
  <c r="J8" i="16"/>
  <c r="H5" i="34"/>
  <c r="F8" i="34"/>
  <c r="L11" i="16"/>
  <c r="L5" i="16"/>
  <c r="I8" i="16"/>
  <c r="L6" i="16"/>
  <c r="L7" i="16"/>
  <c r="O7" i="16" s="1"/>
  <c r="L4" i="16"/>
  <c r="L9" i="16"/>
  <c r="G8" i="16"/>
  <c r="O11" i="16" l="1"/>
  <c r="O5" i="16"/>
  <c r="O6" i="16"/>
  <c r="L8" i="16"/>
  <c r="E5" i="34"/>
  <c r="G5" i="34" s="1"/>
  <c r="H4" i="34"/>
  <c r="H8" i="34" s="1"/>
  <c r="E4" i="34"/>
  <c r="G4" i="34" s="1"/>
  <c r="D21" i="16"/>
  <c r="D12" i="27"/>
  <c r="F8" i="16"/>
  <c r="O4" i="16"/>
  <c r="O13" i="16"/>
  <c r="O12" i="16"/>
  <c r="K7" i="27" l="1"/>
  <c r="K5" i="27"/>
  <c r="L5" i="27" s="1"/>
  <c r="K6" i="27"/>
  <c r="L6" i="27" s="1"/>
  <c r="K11" i="27"/>
  <c r="K9" i="27"/>
  <c r="K10" i="27"/>
  <c r="L7" i="27" l="1"/>
  <c r="G16" i="16" s="1"/>
  <c r="G15" i="16"/>
  <c r="G14" i="16" l="1"/>
  <c r="L14" i="16" s="1"/>
  <c r="L16" i="16"/>
  <c r="J16" i="16"/>
  <c r="N16" i="16" s="1"/>
  <c r="O16" i="16" s="1"/>
  <c r="J15" i="16"/>
  <c r="J14" i="16" s="1"/>
  <c r="N8" i="16"/>
  <c r="O9" i="16" l="1"/>
  <c r="O8" i="16" s="1"/>
  <c r="N15" i="16" l="1"/>
  <c r="N14" i="16" s="1"/>
  <c r="L15" i="16"/>
  <c r="H12" i="27" l="1"/>
  <c r="L9" i="27"/>
  <c r="G18" i="16" s="1"/>
  <c r="J18" i="16" s="1"/>
  <c r="N18" i="16" l="1"/>
  <c r="O15" i="16"/>
  <c r="O14" i="16" s="1"/>
  <c r="L18" i="16" l="1"/>
  <c r="G12" i="27" s="1"/>
  <c r="K8" i="27" s="1"/>
  <c r="E7" i="34"/>
  <c r="G7" i="34" s="1"/>
  <c r="G8" i="34" s="1"/>
  <c r="F9" i="34" s="1"/>
  <c r="O18" i="16" l="1"/>
  <c r="F10" i="34"/>
  <c r="L11" i="27"/>
  <c r="G20" i="16" s="1"/>
  <c r="J20" i="16" s="1"/>
  <c r="L10" i="27"/>
  <c r="G19" i="16" s="1"/>
  <c r="J19" i="16" s="1"/>
  <c r="L8" i="27"/>
  <c r="N20" i="16" l="1"/>
  <c r="G17" i="16"/>
  <c r="J17" i="16" s="1"/>
  <c r="N23" i="16"/>
  <c r="L19" i="16"/>
  <c r="N19" i="16"/>
  <c r="L23" i="16"/>
  <c r="J21" i="16"/>
  <c r="G21" i="16"/>
  <c r="L20" i="16"/>
  <c r="O23" i="16" l="1"/>
  <c r="N22" i="16"/>
  <c r="L17" i="16"/>
  <c r="N17" i="16"/>
  <c r="L21" i="16"/>
  <c r="L22" i="16"/>
  <c r="O19" i="16"/>
  <c r="O20" i="16"/>
  <c r="N21" i="16" l="1"/>
  <c r="O22" i="16"/>
  <c r="O21" i="16" s="1"/>
  <c r="O17" i="16"/>
  <c r="N26" i="16" l="1"/>
  <c r="O26" i="16"/>
  <c r="B2" i="32" l="1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<sst xmlns="http://schemas.openxmlformats.org/spreadsheetml/2006/main" count="579" uniqueCount="111">
  <si>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</si>
  <si>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</si>
  <si>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</si>
  <si>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</si>
  <si>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</si>
  <si>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</si>
  <si>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</si>
  <si>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</si>
  <si>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</si>
  <si>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</si>
  <si>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</si>
  <si>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</si>
  <si>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</si>
  <si>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</si>
  <si>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</si>
  <si>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</si>
  <si>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</si>
  <si>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</si>
  <si>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</si>
  <si>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</si>
  <si>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</si>
  <si>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</si>
  <si>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</si>
  <si>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Norādīt</t>
  </si>
  <si>
    <t>5.3.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</si>
  <si>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</si>
  <si>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</si>
  <si>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</si>
  <si>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</si>
  <si>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</si>
  <si>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</si>
  <si>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</si>
  <si>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</si>
  <si>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</si>
  <si>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13.</t>
  </si>
  <si>
    <t>14.</t>
  </si>
  <si>
    <t>Cita saistītā infrastruktūra (tai skaitā ārējā atjaunošana un pārbūve)</t>
  </si>
  <si>
    <t>14.1.</t>
  </si>
  <si>
    <t>14.2.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</si>
  <si>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</si>
  <si>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</si>
  <si>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</si>
  <si>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</si>
  <si>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</si>
  <si>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</si>
  <si>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</si>
  <si>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</si>
  <si>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</si>
  <si>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</si>
  <si>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</si>
  <si>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</si>
  <si>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</si>
  <si>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</si>
  <si>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</si>
  <si>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</si>
  <si>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</si>
  <si>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</si>
  <si>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</si>
  <si>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</si>
  <si>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</si>
  <si>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</si>
  <si>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</si>
  <si>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</si>
  <si>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</si>
  <si>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</si>
  <si>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</si>
  <si>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</si>
  <si>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</si>
  <si>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</si>
  <si>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</si>
  <si>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</si>
  <si>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</si>
  <si>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</si>
  <si>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</si>
  <si>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</si>
  <si>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</si>
  <si>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Norādīt infrastruktūras nosaukumu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</si>
  <si>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</si>
  <si>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</si>
  <si>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</si>
  <si>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</si>
  <si>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</si>
  <si>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</si>
  <si>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</si>
  <si>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</si>
  <si>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</si>
  <si>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</si>
  <si>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</si>
  <si>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</si>
  <si>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</si>
  <si>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</si>
  <si>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</si>
  <si>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</si>
  <si>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</si>
  <si>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Norādīt pamatdarbību</t>
  </si>
  <si>
    <t>Norādīt atbalsta darbību</t>
  </si>
  <si>
    <t>-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</si>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</sst>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25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0" fontId="0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" fontId="0" fillId="4" borderId="17" xfId="0" applyNumberFormat="1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4" fontId="0" fillId="4" borderId="7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0" fillId="4" borderId="8" xfId="0" applyNumberForma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0" fillId="4" borderId="9" xfId="0" applyNumberFormat="1" applyFill="1" applyBorder="1" applyAlignment="1">
      <alignment vertical="center" wrapText="1"/>
    </xf>
    <xf numFmtId="4" fontId="0" fillId="4" borderId="18" xfId="0" applyNumberForma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4" fontId="0" fillId="4" borderId="28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0" fillId="4" borderId="29" xfId="0" applyNumberForma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vertical="center" wrapText="1"/>
    </xf>
    <xf numFmtId="4" fontId="0" fillId="3" borderId="9" xfId="0" applyNumberForma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4" borderId="40" xfId="0" applyNumberForma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4" fontId="0" fillId="4" borderId="41" xfId="0" applyNumberForma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0" fillId="3" borderId="1" xfId="0" applyNumberForma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 wrapText="1"/>
    </xf>
    <xf numFmtId="4" fontId="4" fillId="4" borderId="45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4" fontId="0" fillId="4" borderId="28" xfId="0" applyNumberFormat="1" applyFill="1" applyBorder="1" applyAlignment="1">
      <alignment vertical="center"/>
    </xf>
    <xf numFmtId="4" fontId="0" fillId="4" borderId="29" xfId="0" applyNumberFormat="1" applyFill="1" applyBorder="1" applyAlignment="1">
      <alignment vertical="center"/>
    </xf>
    <xf numFmtId="4" fontId="0" fillId="0" borderId="50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10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10" fontId="4" fillId="0" borderId="30" xfId="1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4" fontId="0" fillId="4" borderId="6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1"/>
  <sheetViews>
    <sheetView tabSelected="1" view="pageBreakPreview" zoomScaleNormal="100" zoomScaleSheetLayoutView="100" zoomScalePageLayoutView="4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RowHeight="14.5" outlineLevelRow="1" x14ac:dyDescent="0.35"/>
  <cols>
    <col min="2" max="2" width="46.81640625" customWidth="1"/>
    <col min="3" max="11" width="12.81640625" customWidth="1"/>
    <col min="12" max="12" width="18.453125" customWidth="1"/>
    <col min="13" max="13" width="13.453125" customWidth="1"/>
    <col min="14" max="15" width="13.1796875" customWidth="1"/>
    <col min="16" max="16" width="42.1796875" customWidth="1"/>
    <col min="18" max="18" width="9.81640625" bestFit="1" customWidth="1"/>
  </cols>
  <sheetData>
    <row r="1" spans="1:46" s="4" customFormat="1" ht="53.25" customHeight="1" thickBot="1" x14ac:dyDescent="0.4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46" ht="29.25" customHeight="1" x14ac:dyDescent="0.35">
      <c r="A2" s="148" t="s">
        <v>1</v>
      </c>
      <c r="B2" s="143" t="s">
        <v>2</v>
      </c>
      <c r="C2" s="150" t="s">
        <v>3</v>
      </c>
      <c r="D2" s="143" t="s">
        <v>4</v>
      </c>
      <c r="E2" s="152" t="s">
        <v>5</v>
      </c>
      <c r="F2" s="153"/>
      <c r="G2" s="154"/>
      <c r="H2" s="155" t="s">
        <v>6</v>
      </c>
      <c r="I2" s="153"/>
      <c r="J2" s="154"/>
      <c r="K2" s="145" t="s">
        <v>7</v>
      </c>
      <c r="L2" s="143" t="s">
        <v>8</v>
      </c>
      <c r="M2" s="156" t="s">
        <v>9</v>
      </c>
      <c r="N2" s="150" t="s">
        <v>10</v>
      </c>
      <c r="O2" s="143" t="s">
        <v>11</v>
      </c>
      <c r="P2" s="143" t="s">
        <v>12</v>
      </c>
    </row>
    <row r="3" spans="1:46" ht="58.5" thickBot="1" x14ac:dyDescent="0.4">
      <c r="A3" s="149"/>
      <c r="B3" s="144"/>
      <c r="C3" s="151"/>
      <c r="D3" s="144"/>
      <c r="E3" s="33" t="s">
        <v>13</v>
      </c>
      <c r="F3" s="34" t="s">
        <v>14</v>
      </c>
      <c r="G3" s="34" t="s">
        <v>15</v>
      </c>
      <c r="H3" s="34" t="s">
        <v>13</v>
      </c>
      <c r="I3" s="34" t="s">
        <v>14</v>
      </c>
      <c r="J3" s="34" t="s">
        <v>15</v>
      </c>
      <c r="K3" s="146"/>
      <c r="L3" s="144"/>
      <c r="M3" s="157"/>
      <c r="N3" s="151"/>
      <c r="O3" s="144"/>
      <c r="P3" s="144"/>
    </row>
    <row r="4" spans="1:46" s="3" customFormat="1" ht="31.5" customHeight="1" x14ac:dyDescent="0.35">
      <c r="A4" s="6" t="s">
        <v>16</v>
      </c>
      <c r="B4" s="7" t="str">
        <f>'Pamata infrastruktūra'!A4</f>
        <v>Uzņemšanas nodaļa</v>
      </c>
      <c r="C4" s="8">
        <f>'Pamata infrastruktūra'!B4</f>
        <v>0</v>
      </c>
      <c r="D4" s="9">
        <f>'Pamata infrastruktūra'!C4</f>
        <v>0</v>
      </c>
      <c r="E4" s="8">
        <f>'Pamata infrastruktūra'!D4</f>
        <v>0</v>
      </c>
      <c r="F4" s="83">
        <f>'Pamata infrastruktūra'!E4</f>
        <v>0</v>
      </c>
      <c r="G4" s="83">
        <f>ROUND(E4*F4,2)</f>
        <v>0</v>
      </c>
      <c r="H4" s="83">
        <f>'Pamata infrastruktūra'!F4</f>
        <v>0</v>
      </c>
      <c r="I4" s="83">
        <f>'Pamata infrastruktūra'!G4</f>
        <v>0</v>
      </c>
      <c r="J4" s="83">
        <f>ROUND(H4*I4,2)</f>
        <v>0</v>
      </c>
      <c r="K4" s="104"/>
      <c r="L4" s="10">
        <f>IF(G4=0,0,ROUND(G4/(G4+J4+K4),4))</f>
        <v>0</v>
      </c>
      <c r="M4" s="126"/>
      <c r="N4" s="16">
        <f t="shared" ref="N4:N7" si="0">IF((G4+J4+K4)&gt;0,ROUND(G4/(G4+J4+K4)*M4,2),0)</f>
        <v>0</v>
      </c>
      <c r="O4" s="12">
        <f t="shared" ref="O4" si="1">M4-N4</f>
        <v>0</v>
      </c>
      <c r="P4" s="12"/>
      <c r="AT4" s="3" t="s">
        <v>17</v>
      </c>
    </row>
    <row r="5" spans="1:46" s="3" customFormat="1" ht="31.5" customHeight="1" x14ac:dyDescent="0.35">
      <c r="A5" s="6" t="s">
        <v>18</v>
      </c>
      <c r="B5" s="7" t="str">
        <f>'Pamata infrastruktūra'!A5</f>
        <v>Operāciju bloks</v>
      </c>
      <c r="C5" s="8">
        <f>'Pamata infrastruktūra'!B5</f>
        <v>0</v>
      </c>
      <c r="D5" s="9">
        <f>'Pamata infrastruktūra'!C5</f>
        <v>0</v>
      </c>
      <c r="E5" s="8">
        <f>'Pamata infrastruktūra'!D5</f>
        <v>0</v>
      </c>
      <c r="F5" s="83">
        <f>'Pamata infrastruktūra'!E5</f>
        <v>0</v>
      </c>
      <c r="G5" s="83">
        <f t="shared" ref="G5:G10" si="2">ROUND(E5*F5,2)</f>
        <v>0</v>
      </c>
      <c r="H5" s="83">
        <f>'Pamata infrastruktūra'!F5</f>
        <v>0</v>
      </c>
      <c r="I5" s="83">
        <f>'Pamata infrastruktūra'!G5</f>
        <v>0</v>
      </c>
      <c r="J5" s="83">
        <f>ROUND(H5*I5,2)</f>
        <v>0</v>
      </c>
      <c r="K5" s="104"/>
      <c r="L5" s="10">
        <f t="shared" ref="L5:L6" si="3">IF(G5=0,0,ROUND(G5/(G5+J5+K5),4))</f>
        <v>0</v>
      </c>
      <c r="M5" s="126"/>
      <c r="N5" s="16">
        <f t="shared" si="0"/>
        <v>0</v>
      </c>
      <c r="O5" s="12">
        <f t="shared" ref="O5:O7" si="4">M5-N5</f>
        <v>0</v>
      </c>
      <c r="P5" s="12"/>
      <c r="AT5" s="3" t="s">
        <v>17</v>
      </c>
    </row>
    <row r="6" spans="1:46" s="3" customFormat="1" ht="31.5" customHeight="1" x14ac:dyDescent="0.35">
      <c r="A6" s="6" t="s">
        <v>19</v>
      </c>
      <c r="B6" s="7" t="str">
        <f>'Pamata infrastruktūra'!A6</f>
        <v>Reanimācijas nodaļa</v>
      </c>
      <c r="C6" s="8">
        <f>'Pamata infrastruktūra'!B6</f>
        <v>0</v>
      </c>
      <c r="D6" s="9">
        <f>'Pamata infrastruktūra'!C6</f>
        <v>0</v>
      </c>
      <c r="E6" s="8">
        <f>'Pamata infrastruktūra'!D6</f>
        <v>0</v>
      </c>
      <c r="F6" s="83">
        <f>'Pamata infrastruktūra'!E6</f>
        <v>0</v>
      </c>
      <c r="G6" s="83">
        <f>ROUND(E6*F6,2)</f>
        <v>0</v>
      </c>
      <c r="H6" s="83">
        <f>'Pamata infrastruktūra'!F6</f>
        <v>0</v>
      </c>
      <c r="I6" s="83">
        <f>'Pamata infrastruktūra'!G6</f>
        <v>0</v>
      </c>
      <c r="J6" s="83">
        <f t="shared" ref="J6" si="5">ROUND(H6*I6,2)</f>
        <v>0</v>
      </c>
      <c r="K6" s="104"/>
      <c r="L6" s="10">
        <f t="shared" si="3"/>
        <v>0</v>
      </c>
      <c r="M6" s="126"/>
      <c r="N6" s="16">
        <f t="shared" si="0"/>
        <v>0</v>
      </c>
      <c r="O6" s="12">
        <f t="shared" si="4"/>
        <v>0</v>
      </c>
      <c r="P6" s="12"/>
      <c r="AT6" s="3" t="s">
        <v>17</v>
      </c>
    </row>
    <row r="7" spans="1:46" s="3" customFormat="1" ht="31.5" customHeight="1" x14ac:dyDescent="0.35">
      <c r="A7" s="6" t="s">
        <v>20</v>
      </c>
      <c r="B7" s="7" t="str">
        <f>'Pamata infrastruktūra'!A7</f>
        <v>Dzemdību nodaļa</v>
      </c>
      <c r="C7" s="8">
        <f>'Pamata infrastruktūra'!B7</f>
        <v>0</v>
      </c>
      <c r="D7" s="9">
        <f>'Pamata infrastruktūra'!C7</f>
        <v>0</v>
      </c>
      <c r="E7" s="8">
        <f>'Pamata infrastruktūra'!D7</f>
        <v>0</v>
      </c>
      <c r="F7" s="83">
        <f>'Pamata infrastruktūra'!E7</f>
        <v>0</v>
      </c>
      <c r="G7" s="83">
        <f>ROUND(E7*F7,2)</f>
        <v>0</v>
      </c>
      <c r="H7" s="83">
        <f>'Pamata infrastruktūra'!F7</f>
        <v>0</v>
      </c>
      <c r="I7" s="83">
        <f>'Pamata infrastruktūra'!G7</f>
        <v>0</v>
      </c>
      <c r="J7" s="83">
        <f>ROUND(H7*I7,2)</f>
        <v>0</v>
      </c>
      <c r="K7" s="104"/>
      <c r="L7" s="10">
        <f>IF(G7=0,0,ROUND(G7/(G7+J7+K7),4))</f>
        <v>0</v>
      </c>
      <c r="M7" s="126"/>
      <c r="N7" s="16">
        <f t="shared" si="0"/>
        <v>0</v>
      </c>
      <c r="O7" s="12">
        <f t="shared" si="4"/>
        <v>0</v>
      </c>
      <c r="P7" s="12"/>
      <c r="AT7" s="3" t="s">
        <v>17</v>
      </c>
    </row>
    <row r="8" spans="1:46" s="3" customFormat="1" ht="31.5" customHeight="1" x14ac:dyDescent="0.35">
      <c r="A8" s="6" t="s">
        <v>21</v>
      </c>
      <c r="B8" s="7" t="str">
        <f>'Pamata infrastruktūra'!A8</f>
        <v>Citas atbalstāmās struktūrvienības</v>
      </c>
      <c r="C8" s="8">
        <f>C9+C10</f>
        <v>0</v>
      </c>
      <c r="D8" s="39"/>
      <c r="E8" s="8">
        <f>E9+E10</f>
        <v>0</v>
      </c>
      <c r="F8" s="83">
        <f>IF(E8=0,0,ROUND(G8/E8,2))</f>
        <v>0</v>
      </c>
      <c r="G8" s="83">
        <f>G9+G10</f>
        <v>0</v>
      </c>
      <c r="H8" s="83">
        <f>H9+H10</f>
        <v>0</v>
      </c>
      <c r="I8" s="83">
        <f>IF(H8=0,0,ROUND(J8/H8,2))</f>
        <v>0</v>
      </c>
      <c r="J8" s="83">
        <f>J9+J10</f>
        <v>0</v>
      </c>
      <c r="K8" s="104"/>
      <c r="L8" s="10">
        <f t="shared" ref="L8:L24" si="6">IF(G8=0,0,ROUND(G8/(G8+J8+K8),4))</f>
        <v>0</v>
      </c>
      <c r="M8" s="12">
        <f>SUM(M9:M10)</f>
        <v>0</v>
      </c>
      <c r="N8" s="11">
        <f>SUM(N9:N10)</f>
        <v>0</v>
      </c>
      <c r="O8" s="12">
        <f>SUM(O9:O10)</f>
        <v>0</v>
      </c>
      <c r="P8" s="12"/>
    </row>
    <row r="9" spans="1:46" s="18" customFormat="1" ht="31.5" customHeight="1" outlineLevel="1" x14ac:dyDescent="0.35">
      <c r="A9" s="19" t="s">
        <v>22</v>
      </c>
      <c r="B9" s="58" t="s">
        <v>23</v>
      </c>
      <c r="C9" s="14">
        <f>'Pamata infrastruktūra'!B9</f>
        <v>0</v>
      </c>
      <c r="D9" s="15">
        <f>'Pamata infrastruktūra'!C9</f>
        <v>0</v>
      </c>
      <c r="E9" s="14">
        <f>'Pamata infrastruktūra'!D9</f>
        <v>0</v>
      </c>
      <c r="F9" s="84">
        <f>'Pamata infrastruktūra'!E9</f>
        <v>0</v>
      </c>
      <c r="G9" s="84">
        <f t="shared" si="2"/>
        <v>0</v>
      </c>
      <c r="H9" s="84">
        <f>'Pamata infrastruktūra'!F9</f>
        <v>0</v>
      </c>
      <c r="I9" s="84">
        <f>'Pamata infrastruktūra'!G9</f>
        <v>0</v>
      </c>
      <c r="J9" s="84">
        <f t="shared" ref="J9:J13" si="7">ROUND(H9*I9,2)</f>
        <v>0</v>
      </c>
      <c r="K9" s="105"/>
      <c r="L9" s="10">
        <f t="shared" si="6"/>
        <v>0</v>
      </c>
      <c r="M9" s="127"/>
      <c r="N9" s="16">
        <f t="shared" ref="N9:N13" si="8">IF((G9+J9+K9)&gt;0,ROUND(G9/(G9+J9+K9)*M9,2),0)</f>
        <v>0</v>
      </c>
      <c r="O9" s="17">
        <f t="shared" ref="O9:O20" si="9">M9-N9</f>
        <v>0</v>
      </c>
      <c r="P9" s="17"/>
      <c r="AT9" s="18" t="s">
        <v>17</v>
      </c>
    </row>
    <row r="10" spans="1:46" s="18" customFormat="1" ht="31.5" customHeight="1" outlineLevel="1" x14ac:dyDescent="0.35">
      <c r="A10" s="13" t="s">
        <v>24</v>
      </c>
      <c r="B10" s="58" t="s">
        <v>23</v>
      </c>
      <c r="C10" s="14">
        <f>'Pamata infrastruktūra'!B10</f>
        <v>0</v>
      </c>
      <c r="D10" s="15">
        <f>'Pamata infrastruktūra'!C10</f>
        <v>0</v>
      </c>
      <c r="E10" s="14">
        <f>'Pamata infrastruktūra'!D10</f>
        <v>0</v>
      </c>
      <c r="F10" s="84">
        <f>'Pamata infrastruktūra'!E10</f>
        <v>0</v>
      </c>
      <c r="G10" s="84">
        <f t="shared" si="2"/>
        <v>0</v>
      </c>
      <c r="H10" s="84">
        <f>'Pamata infrastruktūra'!F10</f>
        <v>0</v>
      </c>
      <c r="I10" s="84">
        <f>'Pamata infrastruktūra'!G10</f>
        <v>0</v>
      </c>
      <c r="J10" s="84">
        <f>ROUND(H10*I10,2)</f>
        <v>0</v>
      </c>
      <c r="K10" s="105"/>
      <c r="L10" s="10">
        <f t="shared" si="6"/>
        <v>0</v>
      </c>
      <c r="M10" s="127"/>
      <c r="N10" s="16">
        <f t="shared" si="8"/>
        <v>0</v>
      </c>
      <c r="O10" s="17">
        <f t="shared" ref="O10" si="10">M10-N10</f>
        <v>0</v>
      </c>
      <c r="P10" s="17"/>
      <c r="AT10" s="18" t="s">
        <v>17</v>
      </c>
    </row>
    <row r="11" spans="1:46" s="3" customFormat="1" ht="31.5" customHeight="1" x14ac:dyDescent="0.35">
      <c r="A11" s="6" t="s">
        <v>25</v>
      </c>
      <c r="B11" s="7" t="str">
        <f>'Pamata infrastruktūra'!A11</f>
        <v>Dienas stacionārs*</v>
      </c>
      <c r="C11" s="8">
        <f>'Pamata infrastruktūra'!B11</f>
        <v>0</v>
      </c>
      <c r="D11" s="9">
        <f>'Pamata infrastruktūra'!C11</f>
        <v>0</v>
      </c>
      <c r="E11" s="8">
        <f>'Pamata infrastruktūra'!D11</f>
        <v>0</v>
      </c>
      <c r="F11" s="83">
        <f>'Pamata infrastruktūra'!E11</f>
        <v>0</v>
      </c>
      <c r="G11" s="83">
        <f>ROUND(E11*F11,2)</f>
        <v>0</v>
      </c>
      <c r="H11" s="83">
        <f>'Pamata infrastruktūra'!F11</f>
        <v>0</v>
      </c>
      <c r="I11" s="83">
        <f>'Pamata infrastruktūra'!G11</f>
        <v>0</v>
      </c>
      <c r="J11" s="84">
        <f t="shared" si="7"/>
        <v>0</v>
      </c>
      <c r="K11" s="104"/>
      <c r="L11" s="10">
        <f t="shared" si="6"/>
        <v>0</v>
      </c>
      <c r="M11" s="126"/>
      <c r="N11" s="16">
        <f t="shared" si="8"/>
        <v>0</v>
      </c>
      <c r="O11" s="12">
        <f t="shared" si="9"/>
        <v>0</v>
      </c>
      <c r="P11" s="12"/>
      <c r="AT11" s="3" t="s">
        <v>17</v>
      </c>
    </row>
    <row r="12" spans="1:46" s="3" customFormat="1" ht="31.5" customHeight="1" x14ac:dyDescent="0.35">
      <c r="A12" s="6" t="s">
        <v>26</v>
      </c>
      <c r="B12" s="7" t="str">
        <f>'Pamata infrastruktūra'!A12</f>
        <v>Morgs vai telpas mirušo uzglabāšanai</v>
      </c>
      <c r="C12" s="8">
        <f>'Pamata infrastruktūra'!B12</f>
        <v>0</v>
      </c>
      <c r="D12" s="9">
        <f>'Pamata infrastruktūra'!C12</f>
        <v>0</v>
      </c>
      <c r="E12" s="8">
        <f>'Pamata infrastruktūra'!D12</f>
        <v>0</v>
      </c>
      <c r="F12" s="83">
        <f>'Pamata infrastruktūra'!E12</f>
        <v>0</v>
      </c>
      <c r="G12" s="83">
        <f t="shared" ref="G12:G13" si="11">ROUND(E12*F12,2)</f>
        <v>0</v>
      </c>
      <c r="H12" s="83">
        <f>'Pamata infrastruktūra'!F12</f>
        <v>0</v>
      </c>
      <c r="I12" s="83">
        <f>'Pamata infrastruktūra'!G12</f>
        <v>0</v>
      </c>
      <c r="J12" s="84">
        <f t="shared" si="7"/>
        <v>0</v>
      </c>
      <c r="K12" s="104"/>
      <c r="L12" s="10">
        <f t="shared" si="6"/>
        <v>0</v>
      </c>
      <c r="M12" s="126"/>
      <c r="N12" s="16">
        <f t="shared" si="8"/>
        <v>0</v>
      </c>
      <c r="O12" s="12">
        <f t="shared" si="9"/>
        <v>0</v>
      </c>
      <c r="P12" s="12"/>
      <c r="AT12" s="3" t="s">
        <v>17</v>
      </c>
    </row>
    <row r="13" spans="1:46" s="3" customFormat="1" ht="31.5" customHeight="1" x14ac:dyDescent="0.35">
      <c r="A13" s="6" t="s">
        <v>27</v>
      </c>
      <c r="B13" s="7" t="str">
        <f>'Pamata infrastruktūra'!A13</f>
        <v>Ambulators</v>
      </c>
      <c r="C13" s="8">
        <f>'Pamata infrastruktūra'!B13</f>
        <v>0</v>
      </c>
      <c r="D13" s="9">
        <f>'Pamata infrastruktūra'!C13</f>
        <v>0</v>
      </c>
      <c r="E13" s="8">
        <f>'Pamata infrastruktūra'!D13</f>
        <v>0</v>
      </c>
      <c r="F13" s="83">
        <f>'Pamata infrastruktūra'!E13</f>
        <v>1</v>
      </c>
      <c r="G13" s="83">
        <f t="shared" si="11"/>
        <v>0</v>
      </c>
      <c r="H13" s="83">
        <f>'Pamata infrastruktūra'!F13</f>
        <v>0</v>
      </c>
      <c r="I13" s="83">
        <f>'Pamata infrastruktūra'!G13</f>
        <v>1</v>
      </c>
      <c r="J13" s="84">
        <f t="shared" si="7"/>
        <v>0</v>
      </c>
      <c r="K13" s="104"/>
      <c r="L13" s="10">
        <f t="shared" si="6"/>
        <v>0</v>
      </c>
      <c r="M13" s="126"/>
      <c r="N13" s="16">
        <f t="shared" si="8"/>
        <v>0</v>
      </c>
      <c r="O13" s="12">
        <f t="shared" si="9"/>
        <v>0</v>
      </c>
      <c r="P13" s="12"/>
      <c r="AT13" s="3" t="s">
        <v>17</v>
      </c>
    </row>
    <row r="14" spans="1:46" s="3" customFormat="1" ht="31.5" customHeight="1" x14ac:dyDescent="0.35">
      <c r="A14" s="6" t="s">
        <v>28</v>
      </c>
      <c r="B14" s="7" t="str">
        <f>'Pamata infrastruktūra2'!A5</f>
        <v>Diagnostikas struktūrvienība</v>
      </c>
      <c r="C14" s="8">
        <f>SUM(C15:C16)</f>
        <v>0</v>
      </c>
      <c r="D14" s="39"/>
      <c r="E14" s="85"/>
      <c r="F14" s="86"/>
      <c r="G14" s="83">
        <f>SUM(G15:G16)</f>
        <v>0</v>
      </c>
      <c r="H14" s="86"/>
      <c r="I14" s="86"/>
      <c r="J14" s="83">
        <f>SUM(J15:J16)</f>
        <v>0</v>
      </c>
      <c r="K14" s="104"/>
      <c r="L14" s="10">
        <f>IF(G14=0,0,ROUND(G14/(G14+J14+K14),4))</f>
        <v>0</v>
      </c>
      <c r="M14" s="12">
        <f>SUM(M15:M16)</f>
        <v>0</v>
      </c>
      <c r="N14" s="11">
        <f>SUM(N15:N16)</f>
        <v>0</v>
      </c>
      <c r="O14" s="12">
        <f>SUM(O15:O16)</f>
        <v>0</v>
      </c>
      <c r="P14" s="12"/>
      <c r="AT14" s="3" t="s">
        <v>17</v>
      </c>
    </row>
    <row r="15" spans="1:46" s="18" customFormat="1" ht="31.5" customHeight="1" outlineLevel="1" x14ac:dyDescent="0.35">
      <c r="A15" s="13" t="s">
        <v>29</v>
      </c>
      <c r="B15" s="58" t="s">
        <v>23</v>
      </c>
      <c r="C15" s="14">
        <f>'Pamata infrastruktūra2'!B6</f>
        <v>0</v>
      </c>
      <c r="D15" s="15">
        <f>'Pamata infrastruktūra2'!C6</f>
        <v>0</v>
      </c>
      <c r="E15" s="85"/>
      <c r="F15" s="86"/>
      <c r="G15" s="84">
        <f>IF(('Pamata infrastruktūra2'!K6+'Pamata infrastruktūra2'!L6)&gt;0,'Pamata infrastruktūra2'!C6*'Pamata infrastruktūra2'!K6/('Pamata infrastruktūra2'!K6+'Pamata infrastruktūra2'!L6),0)</f>
        <v>0</v>
      </c>
      <c r="H15" s="86"/>
      <c r="I15" s="86"/>
      <c r="J15" s="84">
        <f>D15-G15</f>
        <v>0</v>
      </c>
      <c r="K15" s="105"/>
      <c r="L15" s="10">
        <f t="shared" si="6"/>
        <v>0</v>
      </c>
      <c r="M15" s="127"/>
      <c r="N15" s="16">
        <f t="shared" ref="N15:N18" si="12">IF((G15+J15+K15)&gt;0,ROUND(G15/(G15+J15+K15)*M15,2),0)</f>
        <v>0</v>
      </c>
      <c r="O15" s="17">
        <f t="shared" ref="O15" si="13">M15-N15</f>
        <v>0</v>
      </c>
      <c r="P15" s="17"/>
      <c r="AT15" s="18" t="s">
        <v>17</v>
      </c>
    </row>
    <row r="16" spans="1:46" s="18" customFormat="1" ht="31.5" customHeight="1" outlineLevel="1" x14ac:dyDescent="0.35">
      <c r="A16" s="13" t="s">
        <v>30</v>
      </c>
      <c r="B16" s="58" t="s">
        <v>23</v>
      </c>
      <c r="C16" s="14">
        <f>'Pamata infrastruktūra2'!B7</f>
        <v>0</v>
      </c>
      <c r="D16" s="15">
        <f>'Pamata infrastruktūra2'!C7</f>
        <v>0</v>
      </c>
      <c r="E16" s="85"/>
      <c r="F16" s="86"/>
      <c r="G16" s="84">
        <f>IF(('Pamata infrastruktūra2'!K7+'Pamata infrastruktūra2'!L7)&gt;0,'Pamata infrastruktūra2'!C7*'Pamata infrastruktūra2'!K7/('Pamata infrastruktūra2'!K7+'Pamata infrastruktūra2'!L7),0)</f>
        <v>0</v>
      </c>
      <c r="H16" s="86"/>
      <c r="I16" s="86"/>
      <c r="J16" s="84">
        <f>D16-G16</f>
        <v>0</v>
      </c>
      <c r="K16" s="105"/>
      <c r="L16" s="10">
        <f t="shared" ref="L16" si="14">IF(G16=0,0,ROUND(G16/(G16+J16+K16),4))</f>
        <v>0</v>
      </c>
      <c r="M16" s="127"/>
      <c r="N16" s="16">
        <f t="shared" ref="N16" si="15">IF((G16+J16+K16)&gt;0,ROUND(G16/(G16+J16+K16)*M16,2),0)</f>
        <v>0</v>
      </c>
      <c r="O16" s="17">
        <f t="shared" ref="O16" si="16">M16-N16</f>
        <v>0</v>
      </c>
      <c r="P16" s="17"/>
    </row>
    <row r="17" spans="1:46" s="3" customFormat="1" ht="31.5" customHeight="1" x14ac:dyDescent="0.35">
      <c r="A17" s="6" t="s">
        <v>31</v>
      </c>
      <c r="B17" s="7" t="str">
        <f>'Pamata infrastruktūra2'!A8</f>
        <v>Dezinfekcijas un sterilizācijas dienests</v>
      </c>
      <c r="C17" s="8">
        <f>'Pamata infrastruktūra2'!B8</f>
        <v>0</v>
      </c>
      <c r="D17" s="9">
        <f>'Pamata infrastruktūra2'!C8</f>
        <v>0</v>
      </c>
      <c r="E17" s="85"/>
      <c r="F17" s="86"/>
      <c r="G17" s="84">
        <f>IF(('Pamata infrastruktūra2'!K8+'Pamata infrastruktūra2'!L8)&gt;0,'Pamata infrastruktūra2'!C8*'Pamata infrastruktūra2'!K8/('Pamata infrastruktūra2'!K8+'Pamata infrastruktūra2'!L8),0)</f>
        <v>0</v>
      </c>
      <c r="H17" s="86"/>
      <c r="I17" s="86"/>
      <c r="J17" s="84">
        <f t="shared" ref="J17:J20" si="17">D17-G17</f>
        <v>0</v>
      </c>
      <c r="K17" s="104"/>
      <c r="L17" s="10">
        <f t="shared" si="6"/>
        <v>0</v>
      </c>
      <c r="M17" s="126"/>
      <c r="N17" s="16">
        <f t="shared" si="12"/>
        <v>0</v>
      </c>
      <c r="O17" s="12">
        <f t="shared" si="9"/>
        <v>0</v>
      </c>
      <c r="P17" s="12"/>
      <c r="AT17" s="3" t="s">
        <v>17</v>
      </c>
    </row>
    <row r="18" spans="1:46" s="3" customFormat="1" ht="31.5" customHeight="1" x14ac:dyDescent="0.35">
      <c r="A18" s="6" t="s">
        <v>32</v>
      </c>
      <c r="B18" s="7" t="str">
        <f>'Pamata infrastruktūra2'!A9</f>
        <v>Laboratorija</v>
      </c>
      <c r="C18" s="8">
        <f>'Pamata infrastruktūra2'!B9</f>
        <v>0</v>
      </c>
      <c r="D18" s="9">
        <f>'Pamata infrastruktūra2'!C9</f>
        <v>0</v>
      </c>
      <c r="E18" s="85"/>
      <c r="F18" s="86"/>
      <c r="G18" s="84">
        <f>IF(('Pamata infrastruktūra2'!K9+'Pamata infrastruktūra2'!L9)&gt;0,'Pamata infrastruktūra2'!C9*'Pamata infrastruktūra2'!K9/('Pamata infrastruktūra2'!K9+'Pamata infrastruktūra2'!L9),0)</f>
        <v>0</v>
      </c>
      <c r="H18" s="86"/>
      <c r="I18" s="86"/>
      <c r="J18" s="84">
        <f t="shared" si="17"/>
        <v>0</v>
      </c>
      <c r="K18" s="104"/>
      <c r="L18" s="10">
        <f>IF(G18=0,0,ROUND(G18/(G18+J18+K18),4))</f>
        <v>0</v>
      </c>
      <c r="M18" s="126"/>
      <c r="N18" s="16">
        <f t="shared" si="12"/>
        <v>0</v>
      </c>
      <c r="O18" s="12">
        <f t="shared" si="9"/>
        <v>0</v>
      </c>
      <c r="P18" s="12"/>
      <c r="AT18" s="3" t="s">
        <v>17</v>
      </c>
    </row>
    <row r="19" spans="1:46" s="3" customFormat="1" ht="31.5" customHeight="1" x14ac:dyDescent="0.35">
      <c r="A19" s="6" t="s">
        <v>33</v>
      </c>
      <c r="B19" s="7" t="str">
        <f>'Pamata infrastruktūra2'!A10</f>
        <v>Slēgta tipa aptieka</v>
      </c>
      <c r="C19" s="8">
        <f>'Pamata infrastruktūra2'!B10</f>
        <v>0</v>
      </c>
      <c r="D19" s="9">
        <f>'Pamata infrastruktūra2'!C10</f>
        <v>0</v>
      </c>
      <c r="E19" s="85"/>
      <c r="F19" s="86"/>
      <c r="G19" s="84">
        <f>IF(('Pamata infrastruktūra2'!K10+'Pamata infrastruktūra2'!L10)&gt;0,'Pamata infrastruktūra2'!C10*'Pamata infrastruktūra2'!K10/('Pamata infrastruktūra2'!K10+'Pamata infrastruktūra2'!L10),0)</f>
        <v>0</v>
      </c>
      <c r="H19" s="86"/>
      <c r="I19" s="86"/>
      <c r="J19" s="84">
        <f t="shared" si="17"/>
        <v>0</v>
      </c>
      <c r="K19" s="104"/>
      <c r="L19" s="10">
        <f t="shared" si="6"/>
        <v>0</v>
      </c>
      <c r="M19" s="126"/>
      <c r="N19" s="16">
        <f>IF((G19+J19+K19)&gt;0,ROUND(G19/(G19+J19+K19)*M19,2),0)</f>
        <v>0</v>
      </c>
      <c r="O19" s="12">
        <f t="shared" si="9"/>
        <v>0</v>
      </c>
      <c r="P19" s="12"/>
      <c r="AT19" s="3" t="s">
        <v>17</v>
      </c>
    </row>
    <row r="20" spans="1:46" s="3" customFormat="1" ht="31.5" customHeight="1" x14ac:dyDescent="0.35">
      <c r="A20" s="6" t="s">
        <v>34</v>
      </c>
      <c r="B20" s="7" t="str">
        <f>'Pamata infrastruktūra2'!A11</f>
        <v>Patoloģijas nodaļa</v>
      </c>
      <c r="C20" s="8">
        <f>'Pamata infrastruktūra2'!B11</f>
        <v>0</v>
      </c>
      <c r="D20" s="9">
        <f>'Pamata infrastruktūra2'!C11</f>
        <v>0</v>
      </c>
      <c r="E20" s="85"/>
      <c r="F20" s="86"/>
      <c r="G20" s="84">
        <f>IF(('Pamata infrastruktūra2'!K11+'Pamata infrastruktūra2'!L11)&gt;0,'Pamata infrastruktūra2'!C11*'Pamata infrastruktūra2'!K11/('Pamata infrastruktūra2'!K11+'Pamata infrastruktūra2'!L11),0)</f>
        <v>0</v>
      </c>
      <c r="H20" s="86"/>
      <c r="I20" s="86"/>
      <c r="J20" s="84">
        <f t="shared" si="17"/>
        <v>0</v>
      </c>
      <c r="K20" s="104"/>
      <c r="L20" s="10">
        <f t="shared" si="6"/>
        <v>0</v>
      </c>
      <c r="M20" s="126"/>
      <c r="N20" s="16">
        <f t="shared" ref="N20" si="18">IF((G20+J20+K20)&gt;0,ROUND(G20/(G20+J20+K20)*M20,2),0)</f>
        <v>0</v>
      </c>
      <c r="O20" s="12">
        <f t="shared" si="9"/>
        <v>0</v>
      </c>
      <c r="P20" s="12"/>
      <c r="AT20" s="3" t="s">
        <v>17</v>
      </c>
    </row>
    <row r="21" spans="1:46" s="3" customFormat="1" ht="31.5" customHeight="1" x14ac:dyDescent="0.35">
      <c r="A21" s="6" t="s">
        <v>35</v>
      </c>
      <c r="B21" s="7" t="s">
        <v>36</v>
      </c>
      <c r="C21" s="8">
        <f>SUM(C22:C23)</f>
        <v>0</v>
      </c>
      <c r="D21" s="9">
        <f>SUM(D22:D23)</f>
        <v>0</v>
      </c>
      <c r="E21" s="85"/>
      <c r="F21" s="86"/>
      <c r="G21" s="83">
        <f>SUM(G22:G23)</f>
        <v>0</v>
      </c>
      <c r="H21" s="86"/>
      <c r="I21" s="86"/>
      <c r="J21" s="83">
        <f>SUM(J22:J23)</f>
        <v>0</v>
      </c>
      <c r="K21" s="104"/>
      <c r="L21" s="10">
        <f t="shared" si="6"/>
        <v>0</v>
      </c>
      <c r="M21" s="12">
        <f>SUM(M22:M23)</f>
        <v>0</v>
      </c>
      <c r="N21" s="11">
        <f>SUM(N22:N23)</f>
        <v>0</v>
      </c>
      <c r="O21" s="12">
        <f>SUM(O22:O23)</f>
        <v>0</v>
      </c>
      <c r="P21" s="12"/>
    </row>
    <row r="22" spans="1:46" s="18" customFormat="1" ht="31.5" customHeight="1" outlineLevel="1" x14ac:dyDescent="0.35">
      <c r="A22" s="13" t="s">
        <v>37</v>
      </c>
      <c r="B22" s="58" t="s">
        <v>23</v>
      </c>
      <c r="C22" s="87"/>
      <c r="D22" s="99"/>
      <c r="E22" s="85"/>
      <c r="F22" s="86"/>
      <c r="G22" s="63"/>
      <c r="H22" s="86"/>
      <c r="I22" s="86"/>
      <c r="J22" s="63"/>
      <c r="K22" s="105"/>
      <c r="L22" s="10">
        <f t="shared" si="6"/>
        <v>0</v>
      </c>
      <c r="M22" s="127"/>
      <c r="N22" s="16">
        <f t="shared" ref="N22:N24" si="19">IF((G22+J22+K22)&gt;0,ROUND(G22/(G22+J22+K22)*M22,2),0)</f>
        <v>0</v>
      </c>
      <c r="O22" s="17">
        <f t="shared" ref="O22:O23" si="20">M22-N22</f>
        <v>0</v>
      </c>
      <c r="P22" s="17"/>
      <c r="AT22" s="18" t="s">
        <v>17</v>
      </c>
    </row>
    <row r="23" spans="1:46" s="18" customFormat="1" ht="31.5" customHeight="1" outlineLevel="1" x14ac:dyDescent="0.35">
      <c r="A23" s="13" t="s">
        <v>38</v>
      </c>
      <c r="B23" s="58" t="s">
        <v>23</v>
      </c>
      <c r="C23" s="87"/>
      <c r="D23" s="99"/>
      <c r="E23" s="85"/>
      <c r="F23" s="86"/>
      <c r="G23" s="63"/>
      <c r="H23" s="86"/>
      <c r="I23" s="86"/>
      <c r="J23" s="63"/>
      <c r="K23" s="105"/>
      <c r="L23" s="10">
        <f t="shared" si="6"/>
        <v>0</v>
      </c>
      <c r="M23" s="127"/>
      <c r="N23" s="16">
        <f t="shared" si="19"/>
        <v>0</v>
      </c>
      <c r="O23" s="17">
        <f t="shared" si="20"/>
        <v>0</v>
      </c>
      <c r="P23" s="17"/>
      <c r="AT23" s="18" t="s">
        <v>17</v>
      </c>
    </row>
    <row r="24" spans="1:46" s="3" customFormat="1" ht="31.5" customHeight="1" x14ac:dyDescent="0.35">
      <c r="A24" s="6" t="s">
        <v>39</v>
      </c>
      <c r="B24" s="7" t="s">
        <v>40</v>
      </c>
      <c r="C24" s="88"/>
      <c r="D24" s="98"/>
      <c r="E24" s="88"/>
      <c r="F24" s="63"/>
      <c r="G24" s="84">
        <f t="shared" ref="G24" si="21">ROUND(E24*F24,2)</f>
        <v>0</v>
      </c>
      <c r="H24" s="63"/>
      <c r="I24" s="63"/>
      <c r="J24" s="84">
        <f t="shared" ref="J24" si="22">ROUND(H24*I24,2)</f>
        <v>0</v>
      </c>
      <c r="K24" s="104"/>
      <c r="L24" s="10">
        <f t="shared" si="6"/>
        <v>0</v>
      </c>
      <c r="M24" s="126"/>
      <c r="N24" s="16">
        <f t="shared" si="19"/>
        <v>0</v>
      </c>
      <c r="O24" s="12">
        <f>M24-N24</f>
        <v>0</v>
      </c>
      <c r="P24" s="12"/>
      <c r="AT24" s="3" t="s">
        <v>17</v>
      </c>
    </row>
    <row r="25" spans="1:46" s="3" customFormat="1" ht="31.5" customHeight="1" thickBot="1" x14ac:dyDescent="0.4">
      <c r="A25" s="6" t="s">
        <v>41</v>
      </c>
      <c r="B25" s="7" t="s">
        <v>42</v>
      </c>
      <c r="C25" s="89"/>
      <c r="D25" s="100"/>
      <c r="E25" s="89"/>
      <c r="F25" s="90"/>
      <c r="G25" s="83">
        <f t="shared" ref="G25" si="23">ROUND(E25*F25,2)</f>
        <v>0</v>
      </c>
      <c r="H25" s="90"/>
      <c r="I25" s="90"/>
      <c r="J25" s="83">
        <f t="shared" ref="J25" si="24">ROUND(H25*I25,2)</f>
        <v>0</v>
      </c>
      <c r="K25" s="106"/>
      <c r="L25" s="10">
        <f t="shared" ref="L25" si="25">IF(G25=0,0,ROUND(G25/(G25+J25+K25),4))</f>
        <v>0</v>
      </c>
      <c r="M25" s="126"/>
      <c r="N25" s="16">
        <f t="shared" ref="N25" si="26">IF((G25+J25+K25)&gt;0,ROUND(G25/(G25+J25+K25)*M25,2),0)</f>
        <v>0</v>
      </c>
      <c r="O25" s="35">
        <f t="shared" ref="O25" si="27">M25-N25</f>
        <v>0</v>
      </c>
      <c r="P25" s="12"/>
      <c r="AT25" s="3" t="s">
        <v>17</v>
      </c>
    </row>
    <row r="26" spans="1:46" s="5" customFormat="1" ht="31.5" customHeight="1" thickBot="1" x14ac:dyDescent="0.4">
      <c r="A26" s="36"/>
      <c r="B26" s="37" t="s">
        <v>43</v>
      </c>
      <c r="C26" s="60"/>
      <c r="D26" s="61"/>
      <c r="E26" s="60"/>
      <c r="F26" s="91"/>
      <c r="G26" s="91"/>
      <c r="H26" s="91"/>
      <c r="I26" s="91"/>
      <c r="J26" s="91"/>
      <c r="K26" s="103"/>
      <c r="L26" s="92"/>
      <c r="M26" s="38">
        <f>SUM(M4:M8,M11:M14,M17:M21,M24:M25)</f>
        <v>0</v>
      </c>
      <c r="N26" s="97">
        <f>SUM(N4:N8,N11:N14,N17:N21,N24:N25)</f>
        <v>0</v>
      </c>
      <c r="O26" s="97">
        <f>SUM(O4:O8,O11:O14,O17:O21,O24:O25)</f>
        <v>0</v>
      </c>
      <c r="P26" s="38"/>
      <c r="AT26" s="5" t="s">
        <v>17</v>
      </c>
    </row>
    <row r="27" spans="1:46" ht="29" x14ac:dyDescent="0.35">
      <c r="AT27" s="3" t="s">
        <v>17</v>
      </c>
    </row>
    <row r="28" spans="1:46" ht="29" x14ac:dyDescent="0.35">
      <c r="AT28" s="3" t="s">
        <v>17</v>
      </c>
    </row>
    <row r="29" spans="1:46" ht="29" x14ac:dyDescent="0.35">
      <c r="AT29" s="3" t="s">
        <v>17</v>
      </c>
    </row>
    <row r="30" spans="1:46" ht="29" x14ac:dyDescent="0.35">
      <c r="AT30" s="3" t="s">
        <v>17</v>
      </c>
    </row>
    <row r="31" spans="1:46" ht="29" x14ac:dyDescent="0.35">
      <c r="AT31" s="3" t="s">
        <v>17</v>
      </c>
    </row>
    <row r="32" spans="1:46" ht="29" x14ac:dyDescent="0.35">
      <c r="AT32" s="3" t="s">
        <v>17</v>
      </c>
    </row>
    <row r="33" spans="46:46" ht="29" x14ac:dyDescent="0.35">
      <c r="AT33" s="3" t="s">
        <v>17</v>
      </c>
    </row>
    <row r="34" spans="46:46" ht="29" x14ac:dyDescent="0.35">
      <c r="AT34" s="3" t="s">
        <v>17</v>
      </c>
    </row>
    <row r="35" spans="46:46" ht="29" x14ac:dyDescent="0.35">
      <c r="AT35" s="3" t="s">
        <v>17</v>
      </c>
    </row>
    <row r="36" spans="46:46" ht="29" x14ac:dyDescent="0.35">
      <c r="AT36" s="3" t="s">
        <v>17</v>
      </c>
    </row>
    <row r="37" spans="46:46" ht="29" x14ac:dyDescent="0.35">
      <c r="AT37" s="3" t="s">
        <v>17</v>
      </c>
    </row>
    <row r="38" spans="46:46" ht="29" x14ac:dyDescent="0.35">
      <c r="AT38" s="3" t="s">
        <v>17</v>
      </c>
    </row>
    <row r="39" spans="46:46" ht="29" x14ac:dyDescent="0.35">
      <c r="AT39" s="3" t="s">
        <v>17</v>
      </c>
    </row>
    <row r="40" spans="46:46" ht="29" x14ac:dyDescent="0.35">
      <c r="AT40" s="3" t="s">
        <v>17</v>
      </c>
    </row>
    <row r="41" spans="46:46" ht="29" x14ac:dyDescent="0.35">
      <c r="AT41" s="3" t="s">
        <v>17</v>
      </c>
    </row>
    <row r="42" spans="46:46" ht="29" x14ac:dyDescent="0.35">
      <c r="AT42" s="3" t="s">
        <v>17</v>
      </c>
    </row>
    <row r="43" spans="46:46" ht="29" x14ac:dyDescent="0.35">
      <c r="AT43" s="3" t="s">
        <v>17</v>
      </c>
    </row>
    <row r="44" spans="46:46" ht="29" x14ac:dyDescent="0.35">
      <c r="AT44" s="3" t="s">
        <v>17</v>
      </c>
    </row>
    <row r="45" spans="46:46" ht="29" x14ac:dyDescent="0.35">
      <c r="AT45" s="3" t="s">
        <v>17</v>
      </c>
    </row>
    <row r="46" spans="46:46" ht="29" x14ac:dyDescent="0.35">
      <c r="AT46" s="3" t="s">
        <v>17</v>
      </c>
    </row>
    <row r="47" spans="46:46" ht="29" x14ac:dyDescent="0.35">
      <c r="AT47" s="3" t="s">
        <v>17</v>
      </c>
    </row>
    <row r="48" spans="46:46" ht="29" x14ac:dyDescent="0.35">
      <c r="AT48" s="3" t="s">
        <v>17</v>
      </c>
    </row>
    <row r="49" spans="46:46" ht="29" x14ac:dyDescent="0.35">
      <c r="AT49" s="3" t="s">
        <v>17</v>
      </c>
    </row>
    <row r="50" spans="46:46" ht="29" x14ac:dyDescent="0.35">
      <c r="AT50" s="3" t="s">
        <v>17</v>
      </c>
    </row>
    <row r="51" spans="46:46" ht="29" x14ac:dyDescent="0.35">
      <c r="AT51" s="3" t="s">
        <v>17</v>
      </c>
    </row>
    <row r="52" spans="46:46" ht="29" x14ac:dyDescent="0.35">
      <c r="AT52" s="3" t="s">
        <v>17</v>
      </c>
    </row>
    <row r="53" spans="46:46" ht="29" x14ac:dyDescent="0.35">
      <c r="AT53" s="3" t="s">
        <v>17</v>
      </c>
    </row>
    <row r="54" spans="46:46" ht="29" x14ac:dyDescent="0.35">
      <c r="AT54" s="3" t="s">
        <v>17</v>
      </c>
    </row>
    <row r="55" spans="46:46" ht="29" x14ac:dyDescent="0.35">
      <c r="AT55" s="3" t="s">
        <v>17</v>
      </c>
    </row>
    <row r="56" spans="46:46" ht="29" x14ac:dyDescent="0.35">
      <c r="AT56" s="3" t="s">
        <v>17</v>
      </c>
    </row>
    <row r="57" spans="46:46" ht="29" x14ac:dyDescent="0.35">
      <c r="AT57" s="3" t="s">
        <v>17</v>
      </c>
    </row>
    <row r="58" spans="46:46" ht="29" x14ac:dyDescent="0.35">
      <c r="AT58" s="3" t="s">
        <v>17</v>
      </c>
    </row>
    <row r="59" spans="46:46" ht="29" x14ac:dyDescent="0.35">
      <c r="AT59" s="3" t="s">
        <v>17</v>
      </c>
    </row>
    <row r="60" spans="46:46" ht="29" x14ac:dyDescent="0.35">
      <c r="AT60" s="3" t="s">
        <v>17</v>
      </c>
    </row>
    <row r="61" spans="46:46" ht="29" x14ac:dyDescent="0.35">
      <c r="AT61" s="3" t="s">
        <v>17</v>
      </c>
    </row>
    <row r="62" spans="46:46" ht="29" x14ac:dyDescent="0.35">
      <c r="AT62" s="3" t="s">
        <v>17</v>
      </c>
    </row>
    <row r="63" spans="46:46" ht="29" x14ac:dyDescent="0.35">
      <c r="AT63" s="3" t="s">
        <v>17</v>
      </c>
    </row>
    <row r="64" spans="46:46" ht="29" x14ac:dyDescent="0.35">
      <c r="AT64" s="3" t="s">
        <v>17</v>
      </c>
    </row>
    <row r="65" spans="46:46" ht="29" x14ac:dyDescent="0.35">
      <c r="AT65" s="3" t="s">
        <v>17</v>
      </c>
    </row>
    <row r="66" spans="46:46" ht="29" x14ac:dyDescent="0.35">
      <c r="AT66" s="3" t="s">
        <v>17</v>
      </c>
    </row>
    <row r="67" spans="46:46" ht="29" x14ac:dyDescent="0.35">
      <c r="AT67" s="3" t="s">
        <v>17</v>
      </c>
    </row>
    <row r="68" spans="46:46" ht="29" x14ac:dyDescent="0.35">
      <c r="AT68" s="3" t="s">
        <v>17</v>
      </c>
    </row>
    <row r="69" spans="46:46" ht="29" x14ac:dyDescent="0.35">
      <c r="AT69" s="3" t="s">
        <v>17</v>
      </c>
    </row>
    <row r="70" spans="46:46" ht="29" x14ac:dyDescent="0.35">
      <c r="AT70" s="3" t="s">
        <v>17</v>
      </c>
    </row>
    <row r="71" spans="46:46" ht="29" x14ac:dyDescent="0.35">
      <c r="AT71" s="3" t="s">
        <v>17</v>
      </c>
    </row>
    <row r="72" spans="46:46" ht="29" x14ac:dyDescent="0.35">
      <c r="AT72" s="3" t="s">
        <v>17</v>
      </c>
    </row>
    <row r="73" spans="46:46" ht="29" x14ac:dyDescent="0.35">
      <c r="AT73" s="3" t="s">
        <v>17</v>
      </c>
    </row>
    <row r="74" spans="46:46" ht="29" x14ac:dyDescent="0.35">
      <c r="AT74" s="3" t="s">
        <v>17</v>
      </c>
    </row>
    <row r="75" spans="46:46" ht="29" x14ac:dyDescent="0.35">
      <c r="AT75" s="3" t="s">
        <v>17</v>
      </c>
    </row>
    <row r="76" spans="46:46" ht="29" x14ac:dyDescent="0.35">
      <c r="AT76" s="3" t="s">
        <v>17</v>
      </c>
    </row>
    <row r="77" spans="46:46" ht="29" x14ac:dyDescent="0.35">
      <c r="AT77" s="3" t="s">
        <v>17</v>
      </c>
    </row>
    <row r="78" spans="46:46" ht="29" x14ac:dyDescent="0.35">
      <c r="AT78" s="3" t="s">
        <v>17</v>
      </c>
    </row>
    <row r="79" spans="46:46" ht="29" x14ac:dyDescent="0.35">
      <c r="AT79" s="3" t="s">
        <v>17</v>
      </c>
    </row>
    <row r="80" spans="46:46" ht="29" x14ac:dyDescent="0.35">
      <c r="AT80" s="3" t="s">
        <v>17</v>
      </c>
    </row>
    <row r="81" spans="46:46" ht="29" x14ac:dyDescent="0.35">
      <c r="AT81" s="3" t="s">
        <v>17</v>
      </c>
    </row>
    <row r="82" spans="46:46" ht="29" x14ac:dyDescent="0.35">
      <c r="AT82" s="3" t="s">
        <v>17</v>
      </c>
    </row>
    <row r="83" spans="46:46" ht="29" x14ac:dyDescent="0.35">
      <c r="AT83" s="3" t="s">
        <v>17</v>
      </c>
    </row>
    <row r="84" spans="46:46" ht="29" x14ac:dyDescent="0.35">
      <c r="AT84" s="3" t="s">
        <v>17</v>
      </c>
    </row>
    <row r="85" spans="46:46" ht="29" x14ac:dyDescent="0.35">
      <c r="AT85" s="3" t="s">
        <v>17</v>
      </c>
    </row>
    <row r="86" spans="46:46" ht="29" x14ac:dyDescent="0.35">
      <c r="AT86" s="3" t="s">
        <v>17</v>
      </c>
    </row>
    <row r="87" spans="46:46" ht="29" x14ac:dyDescent="0.35">
      <c r="AT87" s="3" t="s">
        <v>17</v>
      </c>
    </row>
    <row r="88" spans="46:46" ht="29" x14ac:dyDescent="0.35">
      <c r="AT88" s="3" t="s">
        <v>17</v>
      </c>
    </row>
    <row r="89" spans="46:46" ht="29" x14ac:dyDescent="0.35">
      <c r="AT89" s="3" t="s">
        <v>17</v>
      </c>
    </row>
    <row r="90" spans="46:46" ht="29" x14ac:dyDescent="0.35">
      <c r="AT90" s="3" t="s">
        <v>17</v>
      </c>
    </row>
    <row r="91" spans="46:46" ht="29" x14ac:dyDescent="0.35">
      <c r="AT91" s="3" t="s">
        <v>17</v>
      </c>
    </row>
    <row r="92" spans="46:46" ht="29" x14ac:dyDescent="0.35">
      <c r="AT92" s="3" t="s">
        <v>17</v>
      </c>
    </row>
    <row r="93" spans="46:46" ht="29" x14ac:dyDescent="0.35">
      <c r="AT93" s="3" t="s">
        <v>17</v>
      </c>
    </row>
    <row r="94" spans="46:46" ht="29" x14ac:dyDescent="0.35">
      <c r="AT94" s="3" t="s">
        <v>17</v>
      </c>
    </row>
    <row r="95" spans="46:46" ht="29" x14ac:dyDescent="0.35">
      <c r="AT95" s="3" t="s">
        <v>17</v>
      </c>
    </row>
    <row r="96" spans="46:46" ht="29" x14ac:dyDescent="0.35">
      <c r="AT96" s="3" t="s">
        <v>17</v>
      </c>
    </row>
    <row r="97" spans="46:46" ht="29" x14ac:dyDescent="0.35">
      <c r="AT97" s="3" t="s">
        <v>17</v>
      </c>
    </row>
    <row r="98" spans="46:46" ht="29" x14ac:dyDescent="0.35">
      <c r="AT98" s="3" t="s">
        <v>17</v>
      </c>
    </row>
    <row r="99" spans="46:46" ht="29" x14ac:dyDescent="0.35">
      <c r="AT99" s="3" t="s">
        <v>17</v>
      </c>
    </row>
    <row r="100" spans="46:46" ht="29" x14ac:dyDescent="0.35">
      <c r="AT100" s="3" t="s">
        <v>17</v>
      </c>
    </row>
    <row r="101" spans="46:46" ht="29" x14ac:dyDescent="0.35">
      <c r="AT101" s="3" t="s">
        <v>17</v>
      </c>
    </row>
    <row r="102" spans="46:46" ht="29" x14ac:dyDescent="0.35">
      <c r="AT102" s="3" t="s">
        <v>17</v>
      </c>
    </row>
    <row r="103" spans="46:46" ht="29" x14ac:dyDescent="0.35">
      <c r="AT103" s="3" t="s">
        <v>17</v>
      </c>
    </row>
    <row r="104" spans="46:46" ht="29" x14ac:dyDescent="0.35">
      <c r="AT104" s="3" t="s">
        <v>17</v>
      </c>
    </row>
    <row r="105" spans="46:46" ht="29" x14ac:dyDescent="0.35">
      <c r="AT105" s="3" t="s">
        <v>17</v>
      </c>
    </row>
    <row r="106" spans="46:46" ht="29" x14ac:dyDescent="0.35">
      <c r="AT106" s="3" t="s">
        <v>17</v>
      </c>
    </row>
    <row r="107" spans="46:46" ht="29" x14ac:dyDescent="0.35">
      <c r="AT107" s="3" t="s">
        <v>17</v>
      </c>
    </row>
    <row r="108" spans="46:46" ht="29" x14ac:dyDescent="0.35">
      <c r="AT108" s="3" t="s">
        <v>17</v>
      </c>
    </row>
    <row r="109" spans="46:46" ht="29" x14ac:dyDescent="0.35">
      <c r="AT109" s="3" t="s">
        <v>17</v>
      </c>
    </row>
    <row r="110" spans="46:46" ht="29" x14ac:dyDescent="0.35">
      <c r="AT110" s="3" t="s">
        <v>17</v>
      </c>
    </row>
    <row r="111" spans="46:46" ht="29" x14ac:dyDescent="0.35">
      <c r="AT111" s="3" t="s">
        <v>17</v>
      </c>
    </row>
    <row r="112" spans="46:46" ht="29" x14ac:dyDescent="0.35">
      <c r="AT112" s="3" t="s">
        <v>17</v>
      </c>
    </row>
    <row r="113" spans="46:46" ht="29" x14ac:dyDescent="0.35">
      <c r="AT113" s="3" t="s">
        <v>17</v>
      </c>
    </row>
    <row r="114" spans="46:46" ht="29" x14ac:dyDescent="0.35">
      <c r="AT114" s="3" t="s">
        <v>17</v>
      </c>
    </row>
    <row r="115" spans="46:46" ht="29" x14ac:dyDescent="0.35">
      <c r="AT115" s="3" t="s">
        <v>17</v>
      </c>
    </row>
    <row r="116" spans="46:46" ht="29" x14ac:dyDescent="0.35">
      <c r="AT116" s="3" t="s">
        <v>17</v>
      </c>
    </row>
    <row r="117" spans="46:46" ht="29" x14ac:dyDescent="0.35">
      <c r="AT117" s="3" t="s">
        <v>17</v>
      </c>
    </row>
    <row r="118" spans="46:46" ht="29" x14ac:dyDescent="0.35">
      <c r="AT118" s="3" t="s">
        <v>17</v>
      </c>
    </row>
    <row r="119" spans="46:46" ht="29" x14ac:dyDescent="0.35">
      <c r="AT119" s="3" t="s">
        <v>17</v>
      </c>
    </row>
    <row r="120" spans="46:46" ht="29" x14ac:dyDescent="0.35">
      <c r="AT120" s="3" t="s">
        <v>17</v>
      </c>
    </row>
    <row r="121" spans="46:46" ht="29" x14ac:dyDescent="0.35">
      <c r="AT121" s="3" t="s">
        <v>17</v>
      </c>
    </row>
    <row r="122" spans="46:46" ht="29" x14ac:dyDescent="0.35">
      <c r="AT122" s="3" t="s">
        <v>17</v>
      </c>
    </row>
    <row r="123" spans="46:46" ht="29" x14ac:dyDescent="0.35">
      <c r="AT123" s="3" t="s">
        <v>17</v>
      </c>
    </row>
    <row r="124" spans="46:46" ht="29" x14ac:dyDescent="0.35">
      <c r="AT124" s="3" t="s">
        <v>17</v>
      </c>
    </row>
    <row r="125" spans="46:46" ht="29" x14ac:dyDescent="0.35">
      <c r="AT125" s="3" t="s">
        <v>17</v>
      </c>
    </row>
    <row r="126" spans="46:46" ht="29" x14ac:dyDescent="0.35">
      <c r="AT126" s="3" t="s">
        <v>17</v>
      </c>
    </row>
    <row r="127" spans="46:46" ht="29" x14ac:dyDescent="0.35">
      <c r="AT127" s="3" t="s">
        <v>17</v>
      </c>
    </row>
    <row r="128" spans="46:46" ht="29" x14ac:dyDescent="0.35">
      <c r="AT128" s="3" t="s">
        <v>17</v>
      </c>
    </row>
    <row r="129" spans="46:46" ht="29" x14ac:dyDescent="0.35">
      <c r="AT129" s="3" t="s">
        <v>17</v>
      </c>
    </row>
    <row r="130" spans="46:46" ht="29" x14ac:dyDescent="0.35">
      <c r="AT130" s="3" t="s">
        <v>17</v>
      </c>
    </row>
    <row r="131" spans="46:46" ht="29" x14ac:dyDescent="0.35">
      <c r="AT131" s="3" t="s">
        <v>17</v>
      </c>
    </row>
    <row r="132" spans="46:46" ht="29" x14ac:dyDescent="0.35">
      <c r="AT132" s="3" t="s">
        <v>17</v>
      </c>
    </row>
    <row r="133" spans="46:46" ht="29" x14ac:dyDescent="0.35">
      <c r="AT133" s="3" t="s">
        <v>17</v>
      </c>
    </row>
    <row r="134" spans="46:46" ht="29" x14ac:dyDescent="0.35">
      <c r="AT134" s="3" t="s">
        <v>17</v>
      </c>
    </row>
    <row r="135" spans="46:46" ht="29" x14ac:dyDescent="0.35">
      <c r="AT135" s="3" t="s">
        <v>17</v>
      </c>
    </row>
    <row r="136" spans="46:46" ht="29" x14ac:dyDescent="0.35">
      <c r="AT136" s="3" t="s">
        <v>17</v>
      </c>
    </row>
    <row r="137" spans="46:46" ht="29" x14ac:dyDescent="0.35">
      <c r="AT137" s="3" t="s">
        <v>17</v>
      </c>
    </row>
    <row r="138" spans="46:46" ht="29" x14ac:dyDescent="0.35">
      <c r="AT138" s="3" t="s">
        <v>17</v>
      </c>
    </row>
    <row r="139" spans="46:46" ht="29" x14ac:dyDescent="0.35">
      <c r="AT139" s="3" t="s">
        <v>17</v>
      </c>
    </row>
    <row r="140" spans="46:46" ht="29" x14ac:dyDescent="0.35">
      <c r="AT140" s="3" t="s">
        <v>17</v>
      </c>
    </row>
    <row r="141" spans="46:46" ht="29" x14ac:dyDescent="0.35">
      <c r="AT141" s="3" t="s">
        <v>17</v>
      </c>
    </row>
    <row r="142" spans="46:46" ht="29" x14ac:dyDescent="0.35">
      <c r="AT142" s="3" t="s">
        <v>17</v>
      </c>
    </row>
    <row r="143" spans="46:46" ht="29" x14ac:dyDescent="0.35">
      <c r="AT143" s="3" t="s">
        <v>17</v>
      </c>
    </row>
    <row r="144" spans="46:46" ht="29" x14ac:dyDescent="0.35">
      <c r="AT144" s="3" t="s">
        <v>17</v>
      </c>
    </row>
    <row r="145" spans="46:46" ht="29" x14ac:dyDescent="0.35">
      <c r="AT145" s="3" t="s">
        <v>17</v>
      </c>
    </row>
    <row r="146" spans="46:46" ht="29" x14ac:dyDescent="0.35">
      <c r="AT146" s="3" t="s">
        <v>17</v>
      </c>
    </row>
    <row r="147" spans="46:46" ht="29" x14ac:dyDescent="0.35">
      <c r="AT147" s="3" t="s">
        <v>17</v>
      </c>
    </row>
    <row r="148" spans="46:46" ht="29" x14ac:dyDescent="0.35">
      <c r="AT148" s="3" t="s">
        <v>17</v>
      </c>
    </row>
    <row r="149" spans="46:46" ht="29" x14ac:dyDescent="0.35">
      <c r="AT149" s="3" t="s">
        <v>17</v>
      </c>
    </row>
    <row r="150" spans="46:46" ht="29" x14ac:dyDescent="0.35">
      <c r="AT150" s="3" t="s">
        <v>17</v>
      </c>
    </row>
    <row r="151" spans="46:46" ht="29" x14ac:dyDescent="0.35">
      <c r="AT151" s="3" t="s">
        <v>17</v>
      </c>
    </row>
    <row r="152" spans="46:46" ht="29" x14ac:dyDescent="0.35">
      <c r="AT152" s="3" t="s">
        <v>17</v>
      </c>
    </row>
    <row r="153" spans="46:46" ht="29" x14ac:dyDescent="0.35">
      <c r="AT153" s="3" t="s">
        <v>17</v>
      </c>
    </row>
    <row r="154" spans="46:46" ht="29" x14ac:dyDescent="0.35">
      <c r="AT154" s="3" t="s">
        <v>17</v>
      </c>
    </row>
    <row r="155" spans="46:46" ht="29" x14ac:dyDescent="0.35">
      <c r="AT155" s="3" t="s">
        <v>17</v>
      </c>
    </row>
    <row r="156" spans="46:46" ht="29" x14ac:dyDescent="0.35">
      <c r="AT156" s="3" t="s">
        <v>17</v>
      </c>
    </row>
    <row r="157" spans="46:46" ht="29" x14ac:dyDescent="0.35">
      <c r="AT157" s="3" t="s">
        <v>17</v>
      </c>
    </row>
    <row r="158" spans="46:46" ht="29" x14ac:dyDescent="0.35">
      <c r="AT158" s="3" t="s">
        <v>17</v>
      </c>
    </row>
    <row r="159" spans="46:46" ht="29" x14ac:dyDescent="0.35">
      <c r="AT159" s="3" t="s">
        <v>17</v>
      </c>
    </row>
    <row r="160" spans="46:46" ht="29" x14ac:dyDescent="0.35">
      <c r="AT160" s="3" t="s">
        <v>17</v>
      </c>
    </row>
    <row r="161" spans="46:46" ht="29" x14ac:dyDescent="0.35">
      <c r="AT161" s="3" t="s">
        <v>17</v>
      </c>
    </row>
    <row r="162" spans="46:46" ht="29" x14ac:dyDescent="0.35">
      <c r="AT162" s="3" t="s">
        <v>17</v>
      </c>
    </row>
    <row r="163" spans="46:46" ht="29" x14ac:dyDescent="0.35">
      <c r="AT163" s="3" t="s">
        <v>17</v>
      </c>
    </row>
    <row r="164" spans="46:46" ht="29" x14ac:dyDescent="0.35">
      <c r="AT164" s="3" t="s">
        <v>17</v>
      </c>
    </row>
    <row r="165" spans="46:46" ht="29" x14ac:dyDescent="0.35">
      <c r="AT165" s="3" t="s">
        <v>17</v>
      </c>
    </row>
    <row r="166" spans="46:46" ht="29" x14ac:dyDescent="0.35">
      <c r="AT166" s="3" t="s">
        <v>17</v>
      </c>
    </row>
    <row r="167" spans="46:46" ht="29" x14ac:dyDescent="0.35">
      <c r="AT167" s="3" t="s">
        <v>17</v>
      </c>
    </row>
    <row r="168" spans="46:46" ht="29" x14ac:dyDescent="0.35">
      <c r="AT168" s="3" t="s">
        <v>17</v>
      </c>
    </row>
    <row r="169" spans="46:46" ht="29" x14ac:dyDescent="0.35">
      <c r="AT169" s="3" t="s">
        <v>17</v>
      </c>
    </row>
    <row r="170" spans="46:46" ht="29" x14ac:dyDescent="0.35">
      <c r="AT170" s="3" t="s">
        <v>17</v>
      </c>
    </row>
    <row r="171" spans="46:46" ht="29" x14ac:dyDescent="0.35">
      <c r="AT171" s="3" t="s">
        <v>17</v>
      </c>
    </row>
    <row r="172" spans="46:46" ht="29" x14ac:dyDescent="0.35">
      <c r="AT172" s="3" t="s">
        <v>17</v>
      </c>
    </row>
    <row r="173" spans="46:46" ht="29" x14ac:dyDescent="0.35">
      <c r="AT173" s="3" t="s">
        <v>17</v>
      </c>
    </row>
    <row r="174" spans="46:46" ht="29" x14ac:dyDescent="0.35">
      <c r="AT174" s="3" t="s">
        <v>17</v>
      </c>
    </row>
    <row r="175" spans="46:46" ht="29" x14ac:dyDescent="0.35">
      <c r="AT175" s="3" t="s">
        <v>17</v>
      </c>
    </row>
    <row r="176" spans="46:46" ht="29" x14ac:dyDescent="0.35">
      <c r="AT176" s="3" t="s">
        <v>17</v>
      </c>
    </row>
    <row r="177" spans="46:46" ht="29" x14ac:dyDescent="0.35">
      <c r="AT177" s="3" t="s">
        <v>17</v>
      </c>
    </row>
    <row r="178" spans="46:46" ht="29" x14ac:dyDescent="0.35">
      <c r="AT178" s="3" t="s">
        <v>17</v>
      </c>
    </row>
    <row r="179" spans="46:46" ht="29" x14ac:dyDescent="0.35">
      <c r="AT179" s="3" t="s">
        <v>17</v>
      </c>
    </row>
    <row r="180" spans="46:46" ht="29" x14ac:dyDescent="0.35">
      <c r="AT180" s="3" t="s">
        <v>17</v>
      </c>
    </row>
    <row r="181" spans="46:46" ht="29" x14ac:dyDescent="0.35">
      <c r="AT181" s="3" t="s">
        <v>17</v>
      </c>
    </row>
    <row r="182" spans="46:46" ht="29" x14ac:dyDescent="0.35">
      <c r="AT182" s="3" t="s">
        <v>17</v>
      </c>
    </row>
    <row r="183" spans="46:46" ht="29" x14ac:dyDescent="0.35">
      <c r="AT183" s="3" t="s">
        <v>17</v>
      </c>
    </row>
    <row r="184" spans="46:46" ht="29" x14ac:dyDescent="0.35">
      <c r="AT184" s="3" t="s">
        <v>17</v>
      </c>
    </row>
    <row r="185" spans="46:46" ht="29" x14ac:dyDescent="0.35">
      <c r="AT185" s="3" t="s">
        <v>17</v>
      </c>
    </row>
    <row r="186" spans="46:46" ht="29" x14ac:dyDescent="0.35">
      <c r="AT186" s="3" t="s">
        <v>17</v>
      </c>
    </row>
    <row r="187" spans="46:46" ht="29" x14ac:dyDescent="0.35">
      <c r="AT187" s="3" t="s">
        <v>17</v>
      </c>
    </row>
    <row r="188" spans="46:46" ht="29" x14ac:dyDescent="0.35">
      <c r="AT188" s="3" t="s">
        <v>17</v>
      </c>
    </row>
    <row r="189" spans="46:46" ht="29" x14ac:dyDescent="0.35">
      <c r="AT189" s="3" t="s">
        <v>17</v>
      </c>
    </row>
    <row r="190" spans="46:46" ht="29" x14ac:dyDescent="0.35">
      <c r="AT190" s="3" t="s">
        <v>17</v>
      </c>
    </row>
    <row r="191" spans="46:46" ht="29" x14ac:dyDescent="0.35">
      <c r="AT191" s="3" t="s">
        <v>17</v>
      </c>
    </row>
    <row r="192" spans="46:46" ht="29" x14ac:dyDescent="0.35">
      <c r="AT192" s="3" t="s">
        <v>17</v>
      </c>
    </row>
    <row r="193" spans="46:46" ht="29" x14ac:dyDescent="0.35">
      <c r="AT193" s="3" t="s">
        <v>17</v>
      </c>
    </row>
    <row r="194" spans="46:46" ht="29" x14ac:dyDescent="0.35">
      <c r="AT194" s="3" t="s">
        <v>17</v>
      </c>
    </row>
    <row r="195" spans="46:46" ht="29" x14ac:dyDescent="0.35">
      <c r="AT195" s="3" t="s">
        <v>17</v>
      </c>
    </row>
    <row r="196" spans="46:46" ht="29" x14ac:dyDescent="0.35">
      <c r="AT196" s="3" t="s">
        <v>17</v>
      </c>
    </row>
    <row r="197" spans="46:46" ht="29" x14ac:dyDescent="0.35">
      <c r="AT197" s="3" t="s">
        <v>17</v>
      </c>
    </row>
    <row r="198" spans="46:46" ht="29" x14ac:dyDescent="0.35">
      <c r="AT198" s="3" t="s">
        <v>17</v>
      </c>
    </row>
    <row r="199" spans="46:46" ht="29" x14ac:dyDescent="0.35">
      <c r="AT199" s="3" t="s">
        <v>17</v>
      </c>
    </row>
    <row r="200" spans="46:46" ht="29" x14ac:dyDescent="0.35">
      <c r="AT200" s="3" t="s">
        <v>17</v>
      </c>
    </row>
    <row r="201" spans="46:46" ht="29" x14ac:dyDescent="0.35">
      <c r="AT201" s="3" t="s">
        <v>17</v>
      </c>
    </row>
    <row r="202" spans="46:46" ht="29" x14ac:dyDescent="0.35">
      <c r="AT202" s="3" t="s">
        <v>17</v>
      </c>
    </row>
    <row r="203" spans="46:46" ht="29" x14ac:dyDescent="0.35">
      <c r="AT203" s="3" t="s">
        <v>17</v>
      </c>
    </row>
    <row r="204" spans="46:46" ht="29" x14ac:dyDescent="0.35">
      <c r="AT204" s="3" t="s">
        <v>17</v>
      </c>
    </row>
    <row r="205" spans="46:46" ht="29" x14ac:dyDescent="0.35">
      <c r="AT205" s="3" t="s">
        <v>17</v>
      </c>
    </row>
    <row r="206" spans="46:46" ht="29" x14ac:dyDescent="0.35">
      <c r="AT206" s="3" t="s">
        <v>17</v>
      </c>
    </row>
    <row r="207" spans="46:46" ht="29" x14ac:dyDescent="0.35">
      <c r="AT207" s="3" t="s">
        <v>17</v>
      </c>
    </row>
    <row r="208" spans="46:46" ht="29" x14ac:dyDescent="0.35">
      <c r="AT208" s="3" t="s">
        <v>17</v>
      </c>
    </row>
    <row r="209" spans="46:46" ht="29" x14ac:dyDescent="0.35">
      <c r="AT209" s="3" t="s">
        <v>17</v>
      </c>
    </row>
    <row r="210" spans="46:46" ht="29" x14ac:dyDescent="0.35">
      <c r="AT210" s="3" t="s">
        <v>17</v>
      </c>
    </row>
    <row r="211" spans="46:46" ht="29" x14ac:dyDescent="0.35">
      <c r="AT211" s="3" t="s">
        <v>17</v>
      </c>
    </row>
    <row r="212" spans="46:46" ht="29" x14ac:dyDescent="0.35">
      <c r="AT212" s="3" t="s">
        <v>17</v>
      </c>
    </row>
    <row r="213" spans="46:46" ht="29" x14ac:dyDescent="0.35">
      <c r="AT213" s="3" t="s">
        <v>17</v>
      </c>
    </row>
    <row r="214" spans="46:46" ht="29" x14ac:dyDescent="0.35">
      <c r="AT214" s="3" t="s">
        <v>17</v>
      </c>
    </row>
    <row r="215" spans="46:46" ht="29" x14ac:dyDescent="0.35">
      <c r="AT215" s="3" t="s">
        <v>17</v>
      </c>
    </row>
    <row r="216" spans="46:46" ht="29" x14ac:dyDescent="0.35">
      <c r="AT216" s="3" t="s">
        <v>17</v>
      </c>
    </row>
    <row r="217" spans="46:46" ht="29" x14ac:dyDescent="0.35">
      <c r="AT217" s="3" t="s">
        <v>17</v>
      </c>
    </row>
    <row r="218" spans="46:46" ht="29" x14ac:dyDescent="0.35">
      <c r="AT218" s="3" t="s">
        <v>17</v>
      </c>
    </row>
    <row r="219" spans="46:46" ht="29" x14ac:dyDescent="0.35">
      <c r="AT219" s="3" t="s">
        <v>17</v>
      </c>
    </row>
    <row r="220" spans="46:46" ht="29" x14ac:dyDescent="0.35">
      <c r="AT220" s="3" t="s">
        <v>17</v>
      </c>
    </row>
    <row r="221" spans="46:46" ht="29" x14ac:dyDescent="0.35">
      <c r="AT221" s="3" t="s">
        <v>17</v>
      </c>
    </row>
    <row r="222" spans="46:46" ht="29" x14ac:dyDescent="0.35">
      <c r="AT222" s="3" t="s">
        <v>17</v>
      </c>
    </row>
    <row r="223" spans="46:46" ht="29" x14ac:dyDescent="0.35">
      <c r="AT223" s="3" t="s">
        <v>17</v>
      </c>
    </row>
    <row r="224" spans="46:46" ht="29" x14ac:dyDescent="0.35">
      <c r="AT224" s="3" t="s">
        <v>17</v>
      </c>
    </row>
    <row r="225" spans="46:46" ht="29" x14ac:dyDescent="0.35">
      <c r="AT225" s="3" t="s">
        <v>17</v>
      </c>
    </row>
    <row r="226" spans="46:46" ht="29" x14ac:dyDescent="0.35">
      <c r="AT226" s="3" t="s">
        <v>17</v>
      </c>
    </row>
    <row r="227" spans="46:46" ht="29" x14ac:dyDescent="0.35">
      <c r="AT227" s="3" t="s">
        <v>17</v>
      </c>
    </row>
    <row r="228" spans="46:46" ht="29" x14ac:dyDescent="0.35">
      <c r="AT228" s="3" t="s">
        <v>17</v>
      </c>
    </row>
    <row r="229" spans="46:46" ht="29" x14ac:dyDescent="0.35">
      <c r="AT229" s="3" t="s">
        <v>17</v>
      </c>
    </row>
    <row r="230" spans="46:46" ht="29" x14ac:dyDescent="0.35">
      <c r="AT230" s="3" t="s">
        <v>17</v>
      </c>
    </row>
    <row r="231" spans="46:46" ht="29" x14ac:dyDescent="0.35">
      <c r="AT231" s="3" t="s">
        <v>17</v>
      </c>
    </row>
    <row r="232" spans="46:46" ht="29" x14ac:dyDescent="0.35">
      <c r="AT232" s="3" t="s">
        <v>17</v>
      </c>
    </row>
    <row r="233" spans="46:46" ht="29" x14ac:dyDescent="0.35">
      <c r="AT233" s="3" t="s">
        <v>17</v>
      </c>
    </row>
    <row r="234" spans="46:46" ht="29" x14ac:dyDescent="0.35">
      <c r="AT234" s="3" t="s">
        <v>17</v>
      </c>
    </row>
    <row r="235" spans="46:46" ht="29" x14ac:dyDescent="0.35">
      <c r="AT235" s="3" t="s">
        <v>17</v>
      </c>
    </row>
    <row r="236" spans="46:46" ht="29" x14ac:dyDescent="0.35">
      <c r="AT236" s="3" t="s">
        <v>17</v>
      </c>
    </row>
    <row r="237" spans="46:46" ht="29" x14ac:dyDescent="0.35">
      <c r="AT237" s="3" t="s">
        <v>17</v>
      </c>
    </row>
    <row r="238" spans="46:46" ht="29" x14ac:dyDescent="0.35">
      <c r="AT238" s="3" t="s">
        <v>17</v>
      </c>
    </row>
    <row r="239" spans="46:46" ht="29" x14ac:dyDescent="0.35">
      <c r="AT239" s="3" t="s">
        <v>17</v>
      </c>
    </row>
    <row r="240" spans="46:46" ht="29" x14ac:dyDescent="0.35">
      <c r="AT240" s="3" t="s">
        <v>17</v>
      </c>
    </row>
    <row r="241" spans="46:46" ht="29" x14ac:dyDescent="0.35">
      <c r="AT241" s="3" t="s">
        <v>17</v>
      </c>
    </row>
    <row r="242" spans="46:46" ht="29" x14ac:dyDescent="0.35">
      <c r="AT242" s="3" t="s">
        <v>17</v>
      </c>
    </row>
    <row r="243" spans="46:46" ht="29" x14ac:dyDescent="0.35">
      <c r="AT243" s="3" t="s">
        <v>17</v>
      </c>
    </row>
    <row r="244" spans="46:46" ht="29" x14ac:dyDescent="0.35">
      <c r="AT244" s="3" t="s">
        <v>17</v>
      </c>
    </row>
    <row r="245" spans="46:46" ht="29" x14ac:dyDescent="0.35">
      <c r="AT245" s="3" t="s">
        <v>17</v>
      </c>
    </row>
    <row r="246" spans="46:46" ht="29" x14ac:dyDescent="0.35">
      <c r="AT246" s="3" t="s">
        <v>17</v>
      </c>
    </row>
    <row r="247" spans="46:46" ht="29" x14ac:dyDescent="0.35">
      <c r="AT247" s="3" t="s">
        <v>17</v>
      </c>
    </row>
    <row r="248" spans="46:46" ht="29" x14ac:dyDescent="0.35">
      <c r="AT248" s="3" t="s">
        <v>17</v>
      </c>
    </row>
    <row r="249" spans="46:46" ht="29" x14ac:dyDescent="0.35">
      <c r="AT249" s="3" t="s">
        <v>17</v>
      </c>
    </row>
    <row r="250" spans="46:46" ht="29" x14ac:dyDescent="0.35">
      <c r="AT250" s="3" t="s">
        <v>17</v>
      </c>
    </row>
    <row r="251" spans="46:46" ht="29" x14ac:dyDescent="0.35">
      <c r="AT251" s="3" t="s">
        <v>17</v>
      </c>
    </row>
    <row r="252" spans="46:46" ht="29" x14ac:dyDescent="0.35">
      <c r="AT252" s="3" t="s">
        <v>17</v>
      </c>
    </row>
    <row r="253" spans="46:46" ht="29" x14ac:dyDescent="0.35">
      <c r="AT253" s="3" t="s">
        <v>17</v>
      </c>
    </row>
    <row r="254" spans="46:46" ht="29" x14ac:dyDescent="0.35">
      <c r="AT254" s="3" t="s">
        <v>17</v>
      </c>
    </row>
    <row r="255" spans="46:46" ht="29" x14ac:dyDescent="0.35">
      <c r="AT255" s="3" t="s">
        <v>17</v>
      </c>
    </row>
    <row r="256" spans="46:46" ht="29" x14ac:dyDescent="0.35">
      <c r="AT256" s="3" t="s">
        <v>17</v>
      </c>
    </row>
    <row r="257" spans="46:46" ht="29" x14ac:dyDescent="0.35">
      <c r="AT257" s="3" t="s">
        <v>17</v>
      </c>
    </row>
    <row r="258" spans="46:46" ht="29" x14ac:dyDescent="0.35">
      <c r="AT258" s="3" t="s">
        <v>17</v>
      </c>
    </row>
    <row r="259" spans="46:46" ht="29" x14ac:dyDescent="0.35">
      <c r="AT259" s="3" t="s">
        <v>17</v>
      </c>
    </row>
    <row r="260" spans="46:46" ht="29" x14ac:dyDescent="0.35">
      <c r="AT260" s="3" t="s">
        <v>17</v>
      </c>
    </row>
    <row r="261" spans="46:46" ht="29" x14ac:dyDescent="0.35">
      <c r="AT261" s="3" t="s">
        <v>17</v>
      </c>
    </row>
    <row r="262" spans="46:46" ht="29" x14ac:dyDescent="0.35">
      <c r="AT262" s="3" t="s">
        <v>17</v>
      </c>
    </row>
    <row r="263" spans="46:46" ht="29" x14ac:dyDescent="0.35">
      <c r="AT263" s="3" t="s">
        <v>17</v>
      </c>
    </row>
    <row r="264" spans="46:46" ht="29" x14ac:dyDescent="0.35">
      <c r="AT264" s="3" t="s">
        <v>17</v>
      </c>
    </row>
    <row r="265" spans="46:46" ht="29" x14ac:dyDescent="0.35">
      <c r="AT265" s="3" t="s">
        <v>17</v>
      </c>
    </row>
    <row r="266" spans="46:46" ht="29" x14ac:dyDescent="0.35">
      <c r="AT266" s="3" t="s">
        <v>17</v>
      </c>
    </row>
    <row r="267" spans="46:46" ht="29" x14ac:dyDescent="0.35">
      <c r="AT267" s="3" t="s">
        <v>17</v>
      </c>
    </row>
    <row r="268" spans="46:46" ht="29" x14ac:dyDescent="0.35">
      <c r="AT268" s="3" t="s">
        <v>17</v>
      </c>
    </row>
    <row r="269" spans="46:46" ht="29" x14ac:dyDescent="0.35">
      <c r="AT269" s="3" t="s">
        <v>17</v>
      </c>
    </row>
    <row r="270" spans="46:46" ht="29" x14ac:dyDescent="0.35">
      <c r="AT270" s="3" t="s">
        <v>17</v>
      </c>
    </row>
    <row r="271" spans="46:46" ht="29" x14ac:dyDescent="0.35">
      <c r="AT271" s="3" t="s">
        <v>17</v>
      </c>
    </row>
    <row r="272" spans="46:46" ht="29" x14ac:dyDescent="0.35">
      <c r="AT272" s="3" t="s">
        <v>17</v>
      </c>
    </row>
    <row r="273" spans="46:46" ht="29" x14ac:dyDescent="0.35">
      <c r="AT273" s="3" t="s">
        <v>17</v>
      </c>
    </row>
    <row r="274" spans="46:46" ht="29" x14ac:dyDescent="0.35">
      <c r="AT274" s="3" t="s">
        <v>17</v>
      </c>
    </row>
    <row r="275" spans="46:46" ht="29" x14ac:dyDescent="0.35">
      <c r="AT275" s="3" t="s">
        <v>17</v>
      </c>
    </row>
    <row r="276" spans="46:46" ht="29" x14ac:dyDescent="0.35">
      <c r="AT276" s="3" t="s">
        <v>17</v>
      </c>
    </row>
    <row r="277" spans="46:46" ht="29" x14ac:dyDescent="0.35">
      <c r="AT277" s="3" t="s">
        <v>17</v>
      </c>
    </row>
    <row r="278" spans="46:46" ht="29" x14ac:dyDescent="0.35">
      <c r="AT278" s="3" t="s">
        <v>17</v>
      </c>
    </row>
    <row r="279" spans="46:46" ht="29" x14ac:dyDescent="0.35">
      <c r="AT279" s="3" t="s">
        <v>17</v>
      </c>
    </row>
    <row r="280" spans="46:46" ht="29" x14ac:dyDescent="0.35">
      <c r="AT280" s="3" t="s">
        <v>17</v>
      </c>
    </row>
    <row r="281" spans="46:46" ht="29" x14ac:dyDescent="0.35">
      <c r="AT281" s="3" t="s">
        <v>17</v>
      </c>
    </row>
    <row r="282" spans="46:46" ht="29" x14ac:dyDescent="0.35">
      <c r="AT282" s="3" t="s">
        <v>17</v>
      </c>
    </row>
    <row r="283" spans="46:46" ht="29" x14ac:dyDescent="0.35">
      <c r="AT283" s="3" t="s">
        <v>17</v>
      </c>
    </row>
    <row r="284" spans="46:46" ht="29" x14ac:dyDescent="0.35">
      <c r="AT284" s="3" t="s">
        <v>17</v>
      </c>
    </row>
    <row r="285" spans="46:46" ht="29" x14ac:dyDescent="0.35">
      <c r="AT285" s="3" t="s">
        <v>17</v>
      </c>
    </row>
    <row r="286" spans="46:46" ht="29" x14ac:dyDescent="0.35">
      <c r="AT286" s="3" t="s">
        <v>17</v>
      </c>
    </row>
    <row r="287" spans="46:46" ht="29" x14ac:dyDescent="0.35">
      <c r="AT287" s="3" t="s">
        <v>17</v>
      </c>
    </row>
    <row r="288" spans="46:46" ht="29" x14ac:dyDescent="0.35">
      <c r="AT288" s="3" t="s">
        <v>17</v>
      </c>
    </row>
    <row r="289" spans="46:46" ht="29" x14ac:dyDescent="0.35">
      <c r="AT289" s="3" t="s">
        <v>17</v>
      </c>
    </row>
    <row r="290" spans="46:46" ht="29" x14ac:dyDescent="0.35">
      <c r="AT290" s="3" t="s">
        <v>17</v>
      </c>
    </row>
    <row r="291" spans="46:46" ht="29" x14ac:dyDescent="0.35">
      <c r="AT291" s="3" t="s">
        <v>17</v>
      </c>
    </row>
    <row r="292" spans="46:46" ht="29" x14ac:dyDescent="0.35">
      <c r="AT292" s="3" t="s">
        <v>17</v>
      </c>
    </row>
    <row r="293" spans="46:46" ht="29" x14ac:dyDescent="0.35">
      <c r="AT293" s="3" t="s">
        <v>17</v>
      </c>
    </row>
    <row r="294" spans="46:46" ht="29" x14ac:dyDescent="0.35">
      <c r="AT294" s="3" t="s">
        <v>17</v>
      </c>
    </row>
    <row r="295" spans="46:46" ht="29" x14ac:dyDescent="0.35">
      <c r="AT295" s="3" t="s">
        <v>17</v>
      </c>
    </row>
    <row r="296" spans="46:46" ht="29" x14ac:dyDescent="0.35">
      <c r="AT296" s="3" t="s">
        <v>17</v>
      </c>
    </row>
    <row r="297" spans="46:46" ht="29" x14ac:dyDescent="0.35">
      <c r="AT297" s="3" t="s">
        <v>17</v>
      </c>
    </row>
    <row r="298" spans="46:46" ht="29" x14ac:dyDescent="0.35">
      <c r="AT298" s="3" t="s">
        <v>17</v>
      </c>
    </row>
    <row r="299" spans="46:46" ht="29" x14ac:dyDescent="0.35">
      <c r="AT299" s="3" t="s">
        <v>17</v>
      </c>
    </row>
    <row r="300" spans="46:46" ht="29" x14ac:dyDescent="0.35">
      <c r="AT300" s="3" t="s">
        <v>17</v>
      </c>
    </row>
    <row r="301" spans="46:46" ht="29" x14ac:dyDescent="0.35">
      <c r="AT301" s="3" t="s">
        <v>17</v>
      </c>
    </row>
    <row r="302" spans="46:46" ht="29" x14ac:dyDescent="0.35">
      <c r="AT302" s="3" t="s">
        <v>17</v>
      </c>
    </row>
    <row r="303" spans="46:46" ht="29" x14ac:dyDescent="0.35">
      <c r="AT303" s="3" t="s">
        <v>17</v>
      </c>
    </row>
    <row r="304" spans="46:46" ht="29" x14ac:dyDescent="0.35">
      <c r="AT304" s="3" t="s">
        <v>17</v>
      </c>
    </row>
    <row r="305" spans="46:46" ht="29" x14ac:dyDescent="0.35">
      <c r="AT305" s="3" t="s">
        <v>17</v>
      </c>
    </row>
    <row r="306" spans="46:46" ht="29" x14ac:dyDescent="0.35">
      <c r="AT306" s="3" t="s">
        <v>17</v>
      </c>
    </row>
    <row r="307" spans="46:46" ht="29" x14ac:dyDescent="0.35">
      <c r="AT307" s="3" t="s">
        <v>17</v>
      </c>
    </row>
    <row r="308" spans="46:46" ht="29" x14ac:dyDescent="0.35">
      <c r="AT308" s="3" t="s">
        <v>17</v>
      </c>
    </row>
    <row r="309" spans="46:46" ht="29" x14ac:dyDescent="0.35">
      <c r="AT309" s="3" t="s">
        <v>17</v>
      </c>
    </row>
    <row r="310" spans="46:46" ht="29" x14ac:dyDescent="0.35">
      <c r="AT310" s="3" t="s">
        <v>17</v>
      </c>
    </row>
    <row r="311" spans="46:46" ht="29" x14ac:dyDescent="0.35">
      <c r="AT311" s="3" t="s">
        <v>17</v>
      </c>
    </row>
    <row r="312" spans="46:46" ht="29" x14ac:dyDescent="0.35">
      <c r="AT312" s="3" t="s">
        <v>17</v>
      </c>
    </row>
    <row r="313" spans="46:46" ht="29" x14ac:dyDescent="0.35">
      <c r="AT313" s="3" t="s">
        <v>17</v>
      </c>
    </row>
    <row r="314" spans="46:46" ht="29" x14ac:dyDescent="0.35">
      <c r="AT314" s="3" t="s">
        <v>17</v>
      </c>
    </row>
    <row r="315" spans="46:46" ht="29" x14ac:dyDescent="0.35">
      <c r="AT315" s="3" t="s">
        <v>17</v>
      </c>
    </row>
    <row r="316" spans="46:46" ht="29" x14ac:dyDescent="0.35">
      <c r="AT316" s="3" t="s">
        <v>17</v>
      </c>
    </row>
    <row r="317" spans="46:46" ht="29" x14ac:dyDescent="0.35">
      <c r="AT317" s="3" t="s">
        <v>17</v>
      </c>
    </row>
    <row r="318" spans="46:46" ht="29" x14ac:dyDescent="0.35">
      <c r="AT318" s="3" t="s">
        <v>17</v>
      </c>
    </row>
    <row r="319" spans="46:46" ht="29" x14ac:dyDescent="0.35">
      <c r="AT319" s="3" t="s">
        <v>17</v>
      </c>
    </row>
    <row r="320" spans="46:46" ht="29" x14ac:dyDescent="0.35">
      <c r="AT320" s="3" t="s">
        <v>17</v>
      </c>
    </row>
    <row r="321" spans="46:46" ht="29" x14ac:dyDescent="0.35">
      <c r="AT321" s="3" t="s">
        <v>17</v>
      </c>
    </row>
    <row r="322" spans="46:46" ht="29" x14ac:dyDescent="0.35">
      <c r="AT322" s="3" t="s">
        <v>17</v>
      </c>
    </row>
    <row r="323" spans="46:46" ht="29" x14ac:dyDescent="0.35">
      <c r="AT323" s="3" t="s">
        <v>17</v>
      </c>
    </row>
    <row r="324" spans="46:46" ht="29" x14ac:dyDescent="0.35">
      <c r="AT324" s="3" t="s">
        <v>17</v>
      </c>
    </row>
    <row r="325" spans="46:46" ht="29" x14ac:dyDescent="0.35">
      <c r="AT325" s="3" t="s">
        <v>17</v>
      </c>
    </row>
    <row r="326" spans="46:46" ht="29" x14ac:dyDescent="0.35">
      <c r="AT326" s="3" t="s">
        <v>17</v>
      </c>
    </row>
    <row r="327" spans="46:46" ht="29" x14ac:dyDescent="0.35">
      <c r="AT327" s="3" t="s">
        <v>17</v>
      </c>
    </row>
    <row r="328" spans="46:46" ht="29" x14ac:dyDescent="0.35">
      <c r="AT328" s="3" t="s">
        <v>17</v>
      </c>
    </row>
    <row r="329" spans="46:46" ht="29" x14ac:dyDescent="0.35">
      <c r="AT329" s="3" t="s">
        <v>17</v>
      </c>
    </row>
    <row r="330" spans="46:46" ht="29" x14ac:dyDescent="0.35">
      <c r="AT330" s="3" t="s">
        <v>17</v>
      </c>
    </row>
    <row r="331" spans="46:46" ht="29" x14ac:dyDescent="0.35">
      <c r="AT331" s="3" t="s">
        <v>17</v>
      </c>
    </row>
    <row r="332" spans="46:46" ht="29" x14ac:dyDescent="0.35">
      <c r="AT332" s="3" t="s">
        <v>17</v>
      </c>
    </row>
    <row r="333" spans="46:46" ht="29" x14ac:dyDescent="0.35">
      <c r="AT333" s="3" t="s">
        <v>17</v>
      </c>
    </row>
    <row r="334" spans="46:46" ht="29" x14ac:dyDescent="0.35">
      <c r="AT334" s="3" t="s">
        <v>17</v>
      </c>
    </row>
    <row r="335" spans="46:46" ht="29" x14ac:dyDescent="0.35">
      <c r="AT335" s="3" t="s">
        <v>17</v>
      </c>
    </row>
    <row r="336" spans="46:46" ht="29" x14ac:dyDescent="0.35">
      <c r="AT336" s="3" t="s">
        <v>17</v>
      </c>
    </row>
    <row r="337" spans="46:46" ht="29" x14ac:dyDescent="0.35">
      <c r="AT337" s="3" t="s">
        <v>17</v>
      </c>
    </row>
    <row r="338" spans="46:46" ht="29" x14ac:dyDescent="0.35">
      <c r="AT338" s="3" t="s">
        <v>17</v>
      </c>
    </row>
    <row r="339" spans="46:46" ht="29" x14ac:dyDescent="0.35">
      <c r="AT339" s="3" t="s">
        <v>17</v>
      </c>
    </row>
    <row r="340" spans="46:46" ht="29" x14ac:dyDescent="0.35">
      <c r="AT340" s="3" t="s">
        <v>17</v>
      </c>
    </row>
    <row r="341" spans="46:46" ht="29" x14ac:dyDescent="0.35">
      <c r="AT341" s="3" t="s">
        <v>17</v>
      </c>
    </row>
    <row r="342" spans="46:46" ht="29" x14ac:dyDescent="0.35">
      <c r="AT342" s="3" t="s">
        <v>17</v>
      </c>
    </row>
    <row r="343" spans="46:46" ht="29" x14ac:dyDescent="0.35">
      <c r="AT343" s="3" t="s">
        <v>17</v>
      </c>
    </row>
    <row r="344" spans="46:46" ht="29" x14ac:dyDescent="0.35">
      <c r="AT344" s="3" t="s">
        <v>17</v>
      </c>
    </row>
    <row r="345" spans="46:46" ht="29" x14ac:dyDescent="0.35">
      <c r="AT345" s="3" t="s">
        <v>17</v>
      </c>
    </row>
    <row r="346" spans="46:46" ht="29" x14ac:dyDescent="0.35">
      <c r="AT346" s="3" t="s">
        <v>17</v>
      </c>
    </row>
    <row r="347" spans="46:46" ht="29" x14ac:dyDescent="0.35">
      <c r="AT347" s="3" t="s">
        <v>17</v>
      </c>
    </row>
    <row r="348" spans="46:46" ht="29" x14ac:dyDescent="0.35">
      <c r="AT348" s="3" t="s">
        <v>17</v>
      </c>
    </row>
    <row r="349" spans="46:46" ht="29" x14ac:dyDescent="0.35">
      <c r="AT349" s="3" t="s">
        <v>17</v>
      </c>
    </row>
    <row r="350" spans="46:46" ht="29" x14ac:dyDescent="0.35">
      <c r="AT350" s="3" t="s">
        <v>17</v>
      </c>
    </row>
    <row r="351" spans="46:46" ht="29" x14ac:dyDescent="0.35">
      <c r="AT351" s="3" t="s">
        <v>17</v>
      </c>
    </row>
    <row r="352" spans="46:46" ht="29" x14ac:dyDescent="0.35">
      <c r="AT352" s="3" t="s">
        <v>17</v>
      </c>
    </row>
    <row r="353" spans="46:46" ht="29" x14ac:dyDescent="0.35">
      <c r="AT353" s="3" t="s">
        <v>17</v>
      </c>
    </row>
    <row r="354" spans="46:46" ht="29" x14ac:dyDescent="0.35">
      <c r="AT354" s="3" t="s">
        <v>17</v>
      </c>
    </row>
    <row r="355" spans="46:46" ht="29" x14ac:dyDescent="0.35">
      <c r="AT355" s="3" t="s">
        <v>17</v>
      </c>
    </row>
    <row r="356" spans="46:46" ht="29" x14ac:dyDescent="0.35">
      <c r="AT356" s="3" t="s">
        <v>17</v>
      </c>
    </row>
    <row r="357" spans="46:46" ht="29" x14ac:dyDescent="0.35">
      <c r="AT357" s="3" t="s">
        <v>17</v>
      </c>
    </row>
    <row r="358" spans="46:46" ht="29" x14ac:dyDescent="0.35">
      <c r="AT358" s="3" t="s">
        <v>17</v>
      </c>
    </row>
    <row r="359" spans="46:46" ht="29" x14ac:dyDescent="0.35">
      <c r="AT359" s="3" t="s">
        <v>17</v>
      </c>
    </row>
    <row r="360" spans="46:46" ht="29" x14ac:dyDescent="0.35">
      <c r="AT360" s="3" t="s">
        <v>17</v>
      </c>
    </row>
    <row r="361" spans="46:46" ht="29" x14ac:dyDescent="0.35">
      <c r="AT361" s="3" t="s">
        <v>17</v>
      </c>
    </row>
    <row r="362" spans="46:46" ht="29" x14ac:dyDescent="0.35">
      <c r="AT362" s="3" t="s">
        <v>17</v>
      </c>
    </row>
    <row r="363" spans="46:46" ht="29" x14ac:dyDescent="0.35">
      <c r="AT363" s="3" t="s">
        <v>17</v>
      </c>
    </row>
    <row r="364" spans="46:46" ht="29" x14ac:dyDescent="0.35">
      <c r="AT364" s="3" t="s">
        <v>17</v>
      </c>
    </row>
    <row r="365" spans="46:46" ht="29" x14ac:dyDescent="0.35">
      <c r="AT365" s="3" t="s">
        <v>17</v>
      </c>
    </row>
    <row r="366" spans="46:46" ht="29" x14ac:dyDescent="0.35">
      <c r="AT366" s="3" t="s">
        <v>17</v>
      </c>
    </row>
    <row r="367" spans="46:46" ht="29" x14ac:dyDescent="0.35">
      <c r="AT367" s="3" t="s">
        <v>17</v>
      </c>
    </row>
    <row r="368" spans="46:46" ht="29" x14ac:dyDescent="0.35">
      <c r="AT368" s="3" t="s">
        <v>17</v>
      </c>
    </row>
    <row r="369" spans="46:46" ht="29" x14ac:dyDescent="0.35">
      <c r="AT369" s="3" t="s">
        <v>17</v>
      </c>
    </row>
    <row r="370" spans="46:46" ht="29" x14ac:dyDescent="0.35">
      <c r="AT370" s="3" t="s">
        <v>17</v>
      </c>
    </row>
    <row r="371" spans="46:46" ht="29" x14ac:dyDescent="0.35">
      <c r="AT371" s="3" t="s">
        <v>17</v>
      </c>
    </row>
    <row r="372" spans="46:46" ht="29" x14ac:dyDescent="0.35">
      <c r="AT372" s="3" t="s">
        <v>17</v>
      </c>
    </row>
    <row r="373" spans="46:46" ht="29" x14ac:dyDescent="0.35">
      <c r="AT373" s="3" t="s">
        <v>17</v>
      </c>
    </row>
    <row r="374" spans="46:46" ht="29" x14ac:dyDescent="0.35">
      <c r="AT374" s="3" t="s">
        <v>17</v>
      </c>
    </row>
    <row r="375" spans="46:46" ht="29" x14ac:dyDescent="0.35">
      <c r="AT375" s="3" t="s">
        <v>17</v>
      </c>
    </row>
    <row r="376" spans="46:46" ht="29" x14ac:dyDescent="0.35">
      <c r="AT376" s="3" t="s">
        <v>17</v>
      </c>
    </row>
    <row r="377" spans="46:46" ht="29" x14ac:dyDescent="0.35">
      <c r="AT377" s="3" t="s">
        <v>17</v>
      </c>
    </row>
    <row r="378" spans="46:46" ht="29" x14ac:dyDescent="0.35">
      <c r="AT378" s="3" t="s">
        <v>17</v>
      </c>
    </row>
    <row r="379" spans="46:46" ht="29" x14ac:dyDescent="0.35">
      <c r="AT379" s="3" t="s">
        <v>17</v>
      </c>
    </row>
    <row r="380" spans="46:46" ht="29" x14ac:dyDescent="0.35">
      <c r="AT380" s="3" t="s">
        <v>17</v>
      </c>
    </row>
    <row r="381" spans="46:46" ht="29" x14ac:dyDescent="0.35">
      <c r="AT381" s="3" t="s">
        <v>17</v>
      </c>
    </row>
    <row r="382" spans="46:46" ht="29" x14ac:dyDescent="0.35">
      <c r="AT382" s="3" t="s">
        <v>17</v>
      </c>
    </row>
    <row r="383" spans="46:46" ht="29" x14ac:dyDescent="0.35">
      <c r="AT383" s="3" t="s">
        <v>17</v>
      </c>
    </row>
    <row r="384" spans="46:46" ht="29" x14ac:dyDescent="0.35">
      <c r="AT384" s="3" t="s">
        <v>17</v>
      </c>
    </row>
    <row r="385" spans="46:46" ht="29" x14ac:dyDescent="0.35">
      <c r="AT385" s="3" t="s">
        <v>17</v>
      </c>
    </row>
    <row r="386" spans="46:46" ht="29" x14ac:dyDescent="0.35">
      <c r="AT386" s="3" t="s">
        <v>17</v>
      </c>
    </row>
    <row r="387" spans="46:46" ht="29" x14ac:dyDescent="0.35">
      <c r="AT387" s="3" t="s">
        <v>17</v>
      </c>
    </row>
    <row r="388" spans="46:46" ht="29" x14ac:dyDescent="0.35">
      <c r="AT388" s="3" t="s">
        <v>17</v>
      </c>
    </row>
    <row r="389" spans="46:46" ht="29" x14ac:dyDescent="0.35">
      <c r="AT389" s="3" t="s">
        <v>17</v>
      </c>
    </row>
    <row r="390" spans="46:46" ht="29" x14ac:dyDescent="0.35">
      <c r="AT390" s="3" t="s">
        <v>17</v>
      </c>
    </row>
    <row r="391" spans="46:46" ht="29" x14ac:dyDescent="0.35">
      <c r="AT391" s="3" t="s">
        <v>17</v>
      </c>
    </row>
    <row r="392" spans="46:46" ht="29" x14ac:dyDescent="0.35">
      <c r="AT392" s="3" t="s">
        <v>17</v>
      </c>
    </row>
    <row r="393" spans="46:46" ht="29" x14ac:dyDescent="0.35">
      <c r="AT393" s="3" t="s">
        <v>17</v>
      </c>
    </row>
    <row r="394" spans="46:46" ht="29" x14ac:dyDescent="0.35">
      <c r="AT394" s="3" t="s">
        <v>17</v>
      </c>
    </row>
    <row r="395" spans="46:46" ht="29" x14ac:dyDescent="0.35">
      <c r="AT395" s="3" t="s">
        <v>17</v>
      </c>
    </row>
    <row r="396" spans="46:46" ht="29" x14ac:dyDescent="0.35">
      <c r="AT396" s="3" t="s">
        <v>17</v>
      </c>
    </row>
    <row r="397" spans="46:46" ht="29" x14ac:dyDescent="0.35">
      <c r="AT397" s="3" t="s">
        <v>17</v>
      </c>
    </row>
    <row r="398" spans="46:46" ht="29" x14ac:dyDescent="0.35">
      <c r="AT398" s="3" t="s">
        <v>17</v>
      </c>
    </row>
    <row r="399" spans="46:46" ht="29" x14ac:dyDescent="0.35">
      <c r="AT399" s="3" t="s">
        <v>17</v>
      </c>
    </row>
    <row r="400" spans="46:46" ht="29" x14ac:dyDescent="0.35">
      <c r="AT400" s="3" t="s">
        <v>17</v>
      </c>
    </row>
    <row r="401" spans="46:46" ht="29" x14ac:dyDescent="0.35">
      <c r="AT401" s="3" t="s">
        <v>17</v>
      </c>
    </row>
    <row r="402" spans="46:46" ht="29" x14ac:dyDescent="0.35">
      <c r="AT402" s="3" t="s">
        <v>17</v>
      </c>
    </row>
    <row r="403" spans="46:46" ht="29" x14ac:dyDescent="0.35">
      <c r="AT403" s="3" t="s">
        <v>17</v>
      </c>
    </row>
    <row r="404" spans="46:46" ht="29" x14ac:dyDescent="0.35">
      <c r="AT404" s="3" t="s">
        <v>17</v>
      </c>
    </row>
    <row r="405" spans="46:46" ht="29" x14ac:dyDescent="0.35">
      <c r="AT405" s="3" t="s">
        <v>17</v>
      </c>
    </row>
    <row r="406" spans="46:46" ht="29" x14ac:dyDescent="0.35">
      <c r="AT406" s="3" t="s">
        <v>17</v>
      </c>
    </row>
    <row r="407" spans="46:46" ht="29" x14ac:dyDescent="0.35">
      <c r="AT407" s="3" t="s">
        <v>17</v>
      </c>
    </row>
    <row r="408" spans="46:46" ht="29" x14ac:dyDescent="0.35">
      <c r="AT408" s="3" t="s">
        <v>17</v>
      </c>
    </row>
    <row r="409" spans="46:46" ht="29" x14ac:dyDescent="0.35">
      <c r="AT409" s="3" t="s">
        <v>17</v>
      </c>
    </row>
    <row r="410" spans="46:46" ht="29" x14ac:dyDescent="0.35">
      <c r="AT410" s="3" t="s">
        <v>17</v>
      </c>
    </row>
    <row r="411" spans="46:46" ht="29" x14ac:dyDescent="0.35">
      <c r="AT411" s="3" t="s">
        <v>17</v>
      </c>
    </row>
    <row r="412" spans="46:46" ht="29" x14ac:dyDescent="0.35">
      <c r="AT412" s="3" t="s">
        <v>17</v>
      </c>
    </row>
    <row r="413" spans="46:46" ht="29" x14ac:dyDescent="0.35">
      <c r="AT413" s="3" t="s">
        <v>17</v>
      </c>
    </row>
    <row r="414" spans="46:46" ht="29" x14ac:dyDescent="0.35">
      <c r="AT414" s="3" t="s">
        <v>17</v>
      </c>
    </row>
    <row r="415" spans="46:46" ht="29" x14ac:dyDescent="0.35">
      <c r="AT415" s="3" t="s">
        <v>17</v>
      </c>
    </row>
    <row r="416" spans="46:46" ht="29" x14ac:dyDescent="0.35">
      <c r="AT416" s="3" t="s">
        <v>17</v>
      </c>
    </row>
    <row r="417" spans="46:46" ht="29" x14ac:dyDescent="0.35">
      <c r="AT417" s="3" t="s">
        <v>17</v>
      </c>
    </row>
    <row r="418" spans="46:46" ht="29" x14ac:dyDescent="0.35">
      <c r="AT418" s="3" t="s">
        <v>17</v>
      </c>
    </row>
    <row r="419" spans="46:46" ht="29" x14ac:dyDescent="0.35">
      <c r="AT419" s="3" t="s">
        <v>17</v>
      </c>
    </row>
    <row r="420" spans="46:46" ht="29" x14ac:dyDescent="0.35">
      <c r="AT420" s="3" t="s">
        <v>17</v>
      </c>
    </row>
    <row r="421" spans="46:46" ht="29" x14ac:dyDescent="0.35">
      <c r="AT421" s="3" t="s">
        <v>17</v>
      </c>
    </row>
    <row r="422" spans="46:46" ht="29" x14ac:dyDescent="0.35">
      <c r="AT422" s="3" t="s">
        <v>17</v>
      </c>
    </row>
    <row r="423" spans="46:46" ht="29" x14ac:dyDescent="0.35">
      <c r="AT423" s="3" t="s">
        <v>17</v>
      </c>
    </row>
    <row r="424" spans="46:46" ht="29" x14ac:dyDescent="0.35">
      <c r="AT424" s="3" t="s">
        <v>17</v>
      </c>
    </row>
    <row r="425" spans="46:46" ht="29" x14ac:dyDescent="0.35">
      <c r="AT425" s="3" t="s">
        <v>17</v>
      </c>
    </row>
    <row r="426" spans="46:46" ht="29" x14ac:dyDescent="0.35">
      <c r="AT426" s="3" t="s">
        <v>17</v>
      </c>
    </row>
    <row r="427" spans="46:46" ht="29" x14ac:dyDescent="0.35">
      <c r="AT427" s="3" t="s">
        <v>17</v>
      </c>
    </row>
    <row r="428" spans="46:46" ht="29" x14ac:dyDescent="0.35">
      <c r="AT428" s="3" t="s">
        <v>17</v>
      </c>
    </row>
    <row r="429" spans="46:46" ht="29" x14ac:dyDescent="0.35">
      <c r="AT429" s="3" t="s">
        <v>17</v>
      </c>
    </row>
    <row r="430" spans="46:46" ht="29" x14ac:dyDescent="0.35">
      <c r="AT430" s="3" t="s">
        <v>17</v>
      </c>
    </row>
    <row r="431" spans="46:46" ht="29" x14ac:dyDescent="0.35">
      <c r="AT431" s="3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118110236220474" right="0.59055118110236227" top="1.109375" bottom="0.31496062992125984" header="0.47244094488188981" footer="0.31496062992125984"/>
  <pageSetup paperSize="9" scale="58" fitToHeight="0" orientation="landscape" r:id="rId1"/>
  <headerFooter>
    <oddHeader xml:space="preserve">&amp;R&amp;"Times New Roman,Bold"&amp;24 &amp;16 1.pielikums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ColWidth="9.1796875" defaultRowHeight="14.5" outlineLevelRow="1" x14ac:dyDescent="0.35"/>
  <cols>
    <col min="1" max="1" width="42.1796875" style="2" customWidth="1"/>
    <col min="2" max="7" width="13.1796875" style="2" customWidth="1"/>
    <col min="8" max="9" width="9.1796875" style="2"/>
    <col min="10" max="14" width="12.81640625" style="2" customWidth="1"/>
    <col min="15" max="16384" width="9.1796875" style="2"/>
  </cols>
  <sheetData>
    <row r="1" spans="1:14" s="3" customFormat="1" ht="40.5" customHeight="1" thickBot="1" x14ac:dyDescent="0.4">
      <c r="A1" s="158" t="s">
        <v>44</v>
      </c>
      <c r="B1" s="158"/>
      <c r="C1" s="158"/>
      <c r="D1" s="158"/>
      <c r="E1" s="158"/>
      <c r="F1" s="158"/>
      <c r="G1" s="158"/>
    </row>
    <row r="2" spans="1:14" s="1" customFormat="1" ht="33" customHeight="1" x14ac:dyDescent="0.35">
      <c r="A2" s="159"/>
      <c r="B2" s="150" t="s">
        <v>45</v>
      </c>
      <c r="C2" s="143" t="s">
        <v>4</v>
      </c>
      <c r="D2" s="150" t="s">
        <v>5</v>
      </c>
      <c r="E2" s="161"/>
      <c r="F2" s="161" t="s">
        <v>6</v>
      </c>
      <c r="G2" s="143"/>
      <c r="H2" s="40"/>
    </row>
    <row r="3" spans="1:14" s="1" customFormat="1" ht="44" thickBot="1" x14ac:dyDescent="0.4">
      <c r="A3" s="160"/>
      <c r="B3" s="151"/>
      <c r="C3" s="144"/>
      <c r="D3" s="33" t="s">
        <v>46</v>
      </c>
      <c r="E3" s="34" t="s">
        <v>14</v>
      </c>
      <c r="F3" s="34" t="s">
        <v>46</v>
      </c>
      <c r="G3" s="113" t="s">
        <v>14</v>
      </c>
      <c r="H3" s="40"/>
    </row>
    <row r="4" spans="1:14" ht="23.25" customHeight="1" x14ac:dyDescent="0.35">
      <c r="A4" s="30" t="s">
        <v>47</v>
      </c>
      <c r="B4" s="110"/>
      <c r="C4" s="111"/>
      <c r="D4" s="68"/>
      <c r="E4" s="69"/>
      <c r="F4" s="69"/>
      <c r="G4" s="79"/>
      <c r="H4" s="53"/>
    </row>
    <row r="5" spans="1:14" ht="23.25" customHeight="1" x14ac:dyDescent="0.35">
      <c r="A5" s="26" t="s">
        <v>48</v>
      </c>
      <c r="B5" s="72"/>
      <c r="C5" s="76"/>
      <c r="D5" s="70"/>
      <c r="E5" s="71"/>
      <c r="F5" s="71"/>
      <c r="G5" s="76"/>
      <c r="H5" s="53"/>
    </row>
    <row r="6" spans="1:14" ht="23.25" customHeight="1" x14ac:dyDescent="0.35">
      <c r="A6" s="26" t="s">
        <v>49</v>
      </c>
      <c r="B6" s="72"/>
      <c r="C6" s="76"/>
      <c r="D6" s="70"/>
      <c r="E6" s="71"/>
      <c r="F6" s="71"/>
      <c r="G6" s="76"/>
      <c r="H6" s="53"/>
    </row>
    <row r="7" spans="1:14" ht="23.25" customHeight="1" x14ac:dyDescent="0.35">
      <c r="A7" s="26" t="s">
        <v>50</v>
      </c>
      <c r="B7" s="72"/>
      <c r="C7" s="76"/>
      <c r="D7" s="72"/>
      <c r="E7" s="73"/>
      <c r="F7" s="73"/>
      <c r="G7" s="77"/>
      <c r="H7" s="53"/>
    </row>
    <row r="8" spans="1:14" ht="23.25" customHeight="1" x14ac:dyDescent="0.35">
      <c r="A8" s="26" t="s">
        <v>51</v>
      </c>
      <c r="B8" s="25">
        <f>B9+B10</f>
        <v>0</v>
      </c>
      <c r="C8" s="56"/>
      <c r="D8" s="25">
        <f>D9+D10</f>
        <v>0</v>
      </c>
      <c r="E8" s="55"/>
      <c r="F8" s="21">
        <f>F9+F10</f>
        <v>0</v>
      </c>
      <c r="G8" s="56"/>
      <c r="H8" s="53"/>
    </row>
    <row r="9" spans="1:14" s="23" customFormat="1" ht="23.25" customHeight="1" outlineLevel="1" x14ac:dyDescent="0.35">
      <c r="A9" s="57" t="s">
        <v>23</v>
      </c>
      <c r="B9" s="72"/>
      <c r="C9" s="77"/>
      <c r="D9" s="72"/>
      <c r="E9" s="73"/>
      <c r="F9" s="73"/>
      <c r="G9" s="77"/>
      <c r="H9" s="41"/>
    </row>
    <row r="10" spans="1:14" s="23" customFormat="1" ht="23.25" customHeight="1" outlineLevel="1" x14ac:dyDescent="0.35">
      <c r="A10" s="57" t="s">
        <v>23</v>
      </c>
      <c r="B10" s="72"/>
      <c r="C10" s="112"/>
      <c r="D10" s="72"/>
      <c r="E10" s="73"/>
      <c r="F10" s="73"/>
      <c r="G10" s="77"/>
      <c r="H10" s="41"/>
      <c r="J10" s="24"/>
      <c r="K10" s="24"/>
      <c r="L10" s="24"/>
      <c r="M10" s="24"/>
      <c r="N10" s="24"/>
    </row>
    <row r="11" spans="1:14" ht="23.25" customHeight="1" x14ac:dyDescent="0.35">
      <c r="A11" s="26" t="s">
        <v>52</v>
      </c>
      <c r="B11" s="70"/>
      <c r="C11" s="76"/>
      <c r="D11" s="70"/>
      <c r="E11" s="71"/>
      <c r="F11" s="71"/>
      <c r="G11" s="76"/>
    </row>
    <row r="12" spans="1:14" ht="23.25" customHeight="1" x14ac:dyDescent="0.35">
      <c r="A12" s="26" t="s">
        <v>53</v>
      </c>
      <c r="B12" s="70"/>
      <c r="C12" s="76"/>
      <c r="D12" s="70"/>
      <c r="E12" s="71"/>
      <c r="F12" s="71"/>
      <c r="G12" s="76"/>
      <c r="H12" s="53"/>
    </row>
    <row r="13" spans="1:14" ht="23.25" customHeight="1" thickBot="1" x14ac:dyDescent="0.4">
      <c r="A13" s="27" t="s">
        <v>54</v>
      </c>
      <c r="B13" s="74"/>
      <c r="C13" s="78"/>
      <c r="D13" s="74"/>
      <c r="E13" s="101">
        <v>1</v>
      </c>
      <c r="F13" s="75"/>
      <c r="G13" s="102">
        <v>1</v>
      </c>
      <c r="H13" s="53"/>
    </row>
    <row r="14" spans="1:14" ht="23.25" customHeight="1" x14ac:dyDescent="0.35">
      <c r="A14" t="s">
        <v>55</v>
      </c>
    </row>
    <row r="15" spans="1:14" ht="23.25" customHeight="1" x14ac:dyDescent="0.35"/>
    <row r="16" spans="1:14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  <row r="33" ht="23.25" customHeight="1" x14ac:dyDescent="0.35"/>
    <row r="34" ht="23.25" customHeight="1" x14ac:dyDescent="0.35"/>
    <row r="35" ht="23.25" customHeight="1" x14ac:dyDescent="0.35"/>
    <row r="36" ht="23.25" customHeight="1" x14ac:dyDescent="0.35"/>
    <row r="37" ht="23.25" customHeight="1" x14ac:dyDescent="0.35"/>
    <row r="38" ht="23.25" customHeight="1" x14ac:dyDescent="0.35"/>
    <row r="39" ht="23.25" customHeight="1" x14ac:dyDescent="0.35"/>
    <row r="40" ht="23.25" customHeight="1" x14ac:dyDescent="0.35"/>
    <row r="41" ht="23.25" customHeight="1" x14ac:dyDescent="0.35"/>
    <row r="42" ht="23.25" customHeight="1" x14ac:dyDescent="0.35"/>
    <row r="43" ht="23.25" customHeight="1" x14ac:dyDescent="0.35"/>
    <row r="44" ht="23.25" customHeight="1" x14ac:dyDescent="0.35"/>
    <row r="45" ht="23.25" customHeight="1" x14ac:dyDescent="0.35"/>
    <row r="46" ht="23.25" customHeight="1" x14ac:dyDescent="0.35"/>
    <row r="47" ht="23.25" customHeight="1" x14ac:dyDescent="0.35"/>
    <row r="48" ht="23.25" customHeight="1" x14ac:dyDescent="0.35"/>
    <row r="49" ht="23.25" customHeight="1" x14ac:dyDescent="0.35"/>
    <row r="50" ht="23.25" customHeight="1" x14ac:dyDescent="0.35"/>
    <row r="51" ht="23.25" customHeight="1" x14ac:dyDescent="0.35"/>
    <row r="52" ht="23.25" customHeight="1" x14ac:dyDescent="0.35"/>
    <row r="53" ht="23.25" customHeight="1" x14ac:dyDescent="0.35"/>
    <row r="54" ht="23.25" customHeight="1" x14ac:dyDescent="0.35"/>
    <row r="55" ht="23.25" customHeight="1" x14ac:dyDescent="0.35"/>
    <row r="56" ht="23.25" customHeight="1" x14ac:dyDescent="0.35"/>
    <row r="57" ht="23.25" customHeight="1" x14ac:dyDescent="0.35"/>
    <row r="58" ht="23.25" customHeight="1" x14ac:dyDescent="0.35"/>
    <row r="59" ht="23.25" customHeight="1" x14ac:dyDescent="0.35"/>
    <row r="60" ht="23.25" customHeight="1" x14ac:dyDescent="0.35"/>
    <row r="61" ht="23.25" customHeight="1" x14ac:dyDescent="0.35"/>
    <row r="62" ht="23.25" customHeight="1" x14ac:dyDescent="0.35"/>
    <row r="63" ht="23.25" customHeight="1" x14ac:dyDescent="0.35"/>
    <row r="64" ht="23.25" customHeight="1" x14ac:dyDescent="0.35"/>
    <row r="65" ht="23.25" customHeight="1" x14ac:dyDescent="0.35"/>
    <row r="66" ht="23.25" customHeight="1" x14ac:dyDescent="0.35"/>
    <row r="67" ht="23.25" customHeight="1" x14ac:dyDescent="0.35"/>
    <row r="68" ht="23.25" customHeight="1" x14ac:dyDescent="0.35"/>
    <row r="69" ht="23.25" customHeight="1" x14ac:dyDescent="0.35"/>
    <row r="70" ht="23.25" customHeight="1" x14ac:dyDescent="0.35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4.5" outlineLevelRow="1" x14ac:dyDescent="0.35"/>
  <cols>
    <col min="1" max="1" width="43" customWidth="1"/>
    <col min="2" max="8" width="12.81640625" customWidth="1"/>
    <col min="9" max="10" width="13.81640625" customWidth="1"/>
    <col min="11" max="12" width="15.54296875" customWidth="1"/>
  </cols>
  <sheetData>
    <row r="1" spans="1:13" s="4" customFormat="1" ht="60.75" customHeight="1" thickBot="1" x14ac:dyDescent="0.4">
      <c r="A1" s="162" t="s">
        <v>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3" ht="15" customHeight="1" x14ac:dyDescent="0.35">
      <c r="A2" s="159"/>
      <c r="B2" s="150" t="s">
        <v>45</v>
      </c>
      <c r="C2" s="143" t="s">
        <v>4</v>
      </c>
      <c r="D2" s="165" t="s">
        <v>57</v>
      </c>
      <c r="E2" s="166"/>
      <c r="F2" s="166"/>
      <c r="G2" s="166"/>
      <c r="H2" s="166"/>
      <c r="I2" s="166"/>
      <c r="J2" s="167"/>
      <c r="K2" s="150" t="s">
        <v>58</v>
      </c>
      <c r="L2" s="143" t="s">
        <v>59</v>
      </c>
    </row>
    <row r="3" spans="1:13" ht="45.75" customHeight="1" x14ac:dyDescent="0.35">
      <c r="A3" s="169"/>
      <c r="B3" s="163"/>
      <c r="C3" s="164"/>
      <c r="D3" s="163" t="s">
        <v>60</v>
      </c>
      <c r="E3" s="168"/>
      <c r="F3" s="168"/>
      <c r="G3" s="168"/>
      <c r="H3" s="168"/>
      <c r="I3" s="168" t="s">
        <v>61</v>
      </c>
      <c r="J3" s="164"/>
      <c r="K3" s="163"/>
      <c r="L3" s="164"/>
    </row>
    <row r="4" spans="1:13" ht="73" thickBot="1" x14ac:dyDescent="0.4">
      <c r="A4" s="160"/>
      <c r="B4" s="151"/>
      <c r="C4" s="144"/>
      <c r="D4" s="33" t="s">
        <v>62</v>
      </c>
      <c r="E4" s="34" t="s">
        <v>54</v>
      </c>
      <c r="F4" s="34" t="s">
        <v>63</v>
      </c>
      <c r="G4" s="34" t="s">
        <v>64</v>
      </c>
      <c r="H4" s="34" t="s">
        <v>65</v>
      </c>
      <c r="I4" s="34" t="s">
        <v>66</v>
      </c>
      <c r="J4" s="113" t="s">
        <v>67</v>
      </c>
      <c r="K4" s="151"/>
      <c r="L4" s="144"/>
      <c r="M4" s="2"/>
    </row>
    <row r="5" spans="1:13" ht="23.25" customHeight="1" x14ac:dyDescent="0.35">
      <c r="A5" s="30" t="s">
        <v>68</v>
      </c>
      <c r="B5" s="31">
        <f>SUM(B6:B7)</f>
        <v>0</v>
      </c>
      <c r="C5" s="44"/>
      <c r="D5" s="28">
        <f>SUM(D6:D7)</f>
        <v>0</v>
      </c>
      <c r="E5" s="93"/>
      <c r="F5" s="93"/>
      <c r="G5" s="93"/>
      <c r="H5" s="93"/>
      <c r="I5" s="22">
        <f>SUM(I6:I7)</f>
        <v>0</v>
      </c>
      <c r="J5" s="29">
        <f>SUM(J6:J7)</f>
        <v>0</v>
      </c>
      <c r="K5" s="31">
        <f>ROUND((D5*D$12+I5*I$12+J5*J$12),2)</f>
        <v>0</v>
      </c>
      <c r="L5" s="32">
        <f>SUM(D5:J5)-K5</f>
        <v>0</v>
      </c>
    </row>
    <row r="6" spans="1:13" s="41" customFormat="1" ht="23.25" customHeight="1" outlineLevel="1" x14ac:dyDescent="0.35">
      <c r="A6" s="57" t="s">
        <v>69</v>
      </c>
      <c r="B6" s="64"/>
      <c r="C6" s="80"/>
      <c r="D6" s="64"/>
      <c r="E6" s="94"/>
      <c r="F6" s="94"/>
      <c r="G6" s="94"/>
      <c r="H6" s="94"/>
      <c r="I6" s="65"/>
      <c r="J6" s="80"/>
      <c r="K6" s="42">
        <f>ROUND((D6*D$12+I6*I$12+J6*J$12),2)</f>
        <v>0</v>
      </c>
      <c r="L6" s="43">
        <f>SUM(D6:J6)-K6</f>
        <v>0</v>
      </c>
    </row>
    <row r="7" spans="1:13" s="41" customFormat="1" ht="23.25" customHeight="1" outlineLevel="1" x14ac:dyDescent="0.35">
      <c r="A7" s="57"/>
      <c r="B7" s="64"/>
      <c r="C7" s="80"/>
      <c r="D7" s="64"/>
      <c r="E7" s="94"/>
      <c r="F7" s="94"/>
      <c r="G7" s="94"/>
      <c r="H7" s="94"/>
      <c r="I7" s="65"/>
      <c r="J7" s="80"/>
      <c r="K7" s="42">
        <f>ROUND((D7*D$12+I7*I$12+J7*J$12),2)</f>
        <v>0</v>
      </c>
      <c r="L7" s="43">
        <f>SUM(D7:J7)-K7</f>
        <v>0</v>
      </c>
    </row>
    <row r="8" spans="1:13" ht="23.25" customHeight="1" x14ac:dyDescent="0.35">
      <c r="A8" s="26" t="s">
        <v>70</v>
      </c>
      <c r="B8" s="66"/>
      <c r="C8" s="81"/>
      <c r="D8" s="66"/>
      <c r="E8" s="67"/>
      <c r="F8" s="67"/>
      <c r="G8" s="67"/>
      <c r="H8" s="67"/>
      <c r="I8" s="93"/>
      <c r="J8" s="95"/>
      <c r="K8" s="28">
        <f>ROUND((D8*D$12+E8*E$12+F8*F$12+G8*G$12+H8*H$12),2)</f>
        <v>0</v>
      </c>
      <c r="L8" s="29">
        <f t="shared" ref="L8:L11" si="0">SUM(D8:J8)-K8</f>
        <v>0</v>
      </c>
    </row>
    <row r="9" spans="1:13" ht="23.25" customHeight="1" x14ac:dyDescent="0.35">
      <c r="A9" s="26" t="s">
        <v>71</v>
      </c>
      <c r="B9" s="66"/>
      <c r="C9" s="81"/>
      <c r="D9" s="66"/>
      <c r="E9" s="93"/>
      <c r="F9" s="93"/>
      <c r="G9" s="93"/>
      <c r="H9" s="93"/>
      <c r="I9" s="67"/>
      <c r="J9" s="81"/>
      <c r="K9" s="28">
        <f>ROUND((D9*D$12+I9*I$12+J9*J$12),2)</f>
        <v>0</v>
      </c>
      <c r="L9" s="29">
        <f t="shared" si="0"/>
        <v>0</v>
      </c>
    </row>
    <row r="10" spans="1:13" ht="23.25" customHeight="1" x14ac:dyDescent="0.35">
      <c r="A10" s="26" t="s">
        <v>72</v>
      </c>
      <c r="B10" s="66"/>
      <c r="C10" s="81"/>
      <c r="D10" s="66"/>
      <c r="E10" s="93"/>
      <c r="F10" s="93"/>
      <c r="G10" s="93"/>
      <c r="H10" s="93"/>
      <c r="I10" s="93"/>
      <c r="J10" s="95"/>
      <c r="K10" s="28">
        <f>ROUND(D10*D$12,2)</f>
        <v>0</v>
      </c>
      <c r="L10" s="29">
        <f t="shared" si="0"/>
        <v>0</v>
      </c>
    </row>
    <row r="11" spans="1:13" ht="23.25" customHeight="1" thickBot="1" x14ac:dyDescent="0.4">
      <c r="A11" s="114" t="s">
        <v>73</v>
      </c>
      <c r="B11" s="115"/>
      <c r="C11" s="116"/>
      <c r="D11" s="115"/>
      <c r="E11" s="117"/>
      <c r="F11" s="117"/>
      <c r="G11" s="117"/>
      <c r="H11" s="117"/>
      <c r="I11" s="117"/>
      <c r="J11" s="116"/>
      <c r="K11" s="118">
        <f>ROUND((D11*D$12+J11*J$12),2)</f>
        <v>0</v>
      </c>
      <c r="L11" s="119">
        <f t="shared" si="0"/>
        <v>0</v>
      </c>
    </row>
    <row r="12" spans="1:13" s="45" customFormat="1" ht="23.25" customHeight="1" thickBot="1" x14ac:dyDescent="0.4">
      <c r="A12" s="122" t="s">
        <v>74</v>
      </c>
      <c r="B12" s="123"/>
      <c r="C12" s="121"/>
      <c r="D12" s="124">
        <f>ROUND(IF(SUM(Kopsavilkums!G4:G8,Kopsavilkums!G11)=0,0,SUM(Kopsavilkums!G4:G8,Kopsavilkums!G11)/(SUM(Kopsavilkums!G4:G8,Kopsavilkums!G11)+SUM(Kopsavilkums!J4:J8,Kopsavilkums!J11))),4)</f>
        <v>0</v>
      </c>
      <c r="E12" s="120">
        <f>Kopsavilkums!L13</f>
        <v>0</v>
      </c>
      <c r="F12" s="120">
        <f>Kopsavilkums!L12</f>
        <v>0</v>
      </c>
      <c r="G12" s="120">
        <f>Kopsavilkums!L18</f>
        <v>0</v>
      </c>
      <c r="H12" s="120">
        <f>IF((Kopsavilkums!G14+Kopsavilkums!J14)=0,0,Kopsavilkums!G14/(Kopsavilkums!G14+Kopsavilkums!J14))</f>
        <v>0</v>
      </c>
      <c r="I12" s="120">
        <v>1</v>
      </c>
      <c r="J12" s="125">
        <v>0</v>
      </c>
      <c r="K12" s="123"/>
      <c r="L12" s="121"/>
    </row>
    <row r="13" spans="1:13" ht="23.25" customHeight="1" x14ac:dyDescent="0.35"/>
    <row r="14" spans="1:13" ht="23.25" customHeight="1" x14ac:dyDescent="0.35"/>
    <row r="15" spans="1:13" ht="23.25" customHeight="1" x14ac:dyDescent="0.35"/>
    <row r="16" spans="1:13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  <row r="33" ht="23.25" customHeight="1" x14ac:dyDescent="0.35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9.1796875" defaultRowHeight="14.5" x14ac:dyDescent="0.35"/>
  <cols>
    <col min="1" max="1" width="41.1796875" style="52" customWidth="1"/>
    <col min="2" max="5" width="17.81640625" style="52" customWidth="1"/>
    <col min="6" max="6" width="14.1796875" style="52" customWidth="1"/>
    <col min="7" max="8" width="13" style="52" customWidth="1"/>
    <col min="9" max="16384" width="9.1796875" style="52"/>
  </cols>
  <sheetData>
    <row r="1" spans="1:8" ht="33.75" customHeight="1" x14ac:dyDescent="0.35">
      <c r="A1" s="170" t="s">
        <v>75</v>
      </c>
      <c r="B1" s="170"/>
      <c r="C1" s="170"/>
      <c r="D1" s="170"/>
      <c r="E1" s="170"/>
      <c r="F1" s="170"/>
    </row>
    <row r="2" spans="1:8" ht="33.75" customHeight="1" x14ac:dyDescent="0.35">
      <c r="A2" s="172" t="s">
        <v>76</v>
      </c>
      <c r="B2" s="172"/>
      <c r="C2" s="172"/>
      <c r="D2" s="172"/>
      <c r="E2" s="172"/>
      <c r="F2" s="172"/>
    </row>
    <row r="3" spans="1:8" ht="60" x14ac:dyDescent="0.35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 x14ac:dyDescent="0.35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 x14ac:dyDescent="0.35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 x14ac:dyDescent="0.35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 x14ac:dyDescent="0.35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 x14ac:dyDescent="0.35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 x14ac:dyDescent="0.35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 x14ac:dyDescent="0.35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"/>
  <sheetViews>
    <sheetView view="pageBreakPreview" zoomScaleNormal="100" zoomScaleSheetLayoutView="100" workbookViewId="0">
      <pane ySplit="3" topLeftCell="A4" activePane="bottomLeft" state="frozen"/>
      <selection pane="bottomLeft" activeCell="E18" sqref="E18"/>
    </sheetView>
  </sheetViews>
  <sheetFormatPr defaultColWidth="9.1796875" defaultRowHeight="14.5" x14ac:dyDescent="0.35"/>
  <cols>
    <col min="1" max="1" width="41.1796875" style="52" customWidth="1"/>
    <col min="2" max="5" width="17.81640625" style="52" customWidth="1"/>
    <col min="6" max="6" width="14.1796875" style="52" customWidth="1"/>
    <col min="7" max="8" width="15.1796875" style="52" customWidth="1"/>
    <col min="9" max="16384" width="9.1796875" style="52"/>
  </cols>
  <sheetData>
    <row r="1" spans="1:8" ht="33.75" customHeight="1" x14ac:dyDescent="0.35">
      <c r="A1" s="170" t="s">
        <v>75</v>
      </c>
      <c r="B1" s="170"/>
      <c r="C1" s="170"/>
      <c r="D1" s="170"/>
      <c r="E1" s="170"/>
      <c r="F1" s="170"/>
    </row>
    <row r="2" spans="1:8" ht="33.75" customHeight="1" x14ac:dyDescent="0.35">
      <c r="A2" s="172" t="s">
        <v>76</v>
      </c>
      <c r="B2" s="172"/>
      <c r="C2" s="172"/>
      <c r="D2" s="172"/>
      <c r="E2" s="172"/>
      <c r="F2" s="172"/>
    </row>
    <row r="3" spans="1:8" ht="60" x14ac:dyDescent="0.35">
      <c r="A3" s="20" t="s">
        <v>77</v>
      </c>
      <c r="B3" s="20" t="s">
        <v>78</v>
      </c>
      <c r="C3" s="20" t="s">
        <v>79</v>
      </c>
      <c r="D3" s="20" t="s">
        <v>80</v>
      </c>
      <c r="E3" s="20" t="s">
        <v>81</v>
      </c>
      <c r="F3" s="20" t="s">
        <v>82</v>
      </c>
    </row>
    <row r="4" spans="1:8" x14ac:dyDescent="0.35">
      <c r="A4" s="62" t="s">
        <v>23</v>
      </c>
      <c r="B4" s="63"/>
      <c r="C4" s="67"/>
      <c r="D4" s="67"/>
      <c r="E4" s="51">
        <f>IF(C4=0,0,ROUND(C4/(C4+D4),4))</f>
        <v>0</v>
      </c>
      <c r="F4" s="67"/>
      <c r="G4" s="107">
        <f>ROUND((B4*F4*E4),2)</f>
        <v>0</v>
      </c>
      <c r="H4" s="108">
        <f>ROUND((B4*F4),2)</f>
        <v>0</v>
      </c>
    </row>
    <row r="5" spans="1:8" x14ac:dyDescent="0.35">
      <c r="A5" s="62" t="s">
        <v>23</v>
      </c>
      <c r="B5" s="63"/>
      <c r="C5" s="67"/>
      <c r="D5" s="67"/>
      <c r="E5" s="51">
        <f>IF(C5=0,0,ROUND(C5/(C5+D5),4))</f>
        <v>0</v>
      </c>
      <c r="F5" s="67"/>
      <c r="G5" s="107">
        <f t="shared" ref="G5:G6" si="0">ROUND((B5*F5*E5),2)</f>
        <v>0</v>
      </c>
      <c r="H5" s="108">
        <f t="shared" ref="H5:H6" si="1">ROUND((B5*F5),2)</f>
        <v>0</v>
      </c>
    </row>
    <row r="6" spans="1:8" x14ac:dyDescent="0.35">
      <c r="A6" s="62" t="s">
        <v>23</v>
      </c>
      <c r="B6" s="63"/>
      <c r="C6" s="67"/>
      <c r="D6" s="67"/>
      <c r="E6" s="51">
        <f>IF(C6=0,0,ROUND(C6/(C6+D6),4))</f>
        <v>0</v>
      </c>
      <c r="F6" s="67"/>
      <c r="G6" s="107">
        <f t="shared" si="0"/>
        <v>0</v>
      </c>
      <c r="H6" s="108">
        <f t="shared" si="1"/>
        <v>0</v>
      </c>
    </row>
    <row r="7" spans="1:8" x14ac:dyDescent="0.35">
      <c r="A7" s="62" t="s">
        <v>23</v>
      </c>
      <c r="B7" s="63"/>
      <c r="C7" s="67"/>
      <c r="D7" s="67"/>
      <c r="E7" s="51">
        <f>IF(C7=0,0,ROUND(C7/(C7+D7),4))</f>
        <v>0</v>
      </c>
      <c r="F7" s="67"/>
      <c r="G7" s="107">
        <f>ROUND((B7*F7*E7),2)</f>
        <v>0</v>
      </c>
      <c r="H7" s="108">
        <f>ROUND((B7*F7),2)</f>
        <v>0</v>
      </c>
    </row>
    <row r="8" spans="1:8" ht="20.25" customHeight="1" x14ac:dyDescent="0.35">
      <c r="A8" s="171" t="s">
        <v>83</v>
      </c>
      <c r="B8" s="171"/>
      <c r="C8" s="171"/>
      <c r="D8" s="171"/>
      <c r="E8" s="171"/>
      <c r="F8" s="96">
        <f>MAX(F4:F7)</f>
        <v>0</v>
      </c>
      <c r="G8" s="107">
        <f>SUM(G4:G7)</f>
        <v>0</v>
      </c>
      <c r="H8" s="108">
        <f>SUM(H4:H7)</f>
        <v>0</v>
      </c>
    </row>
    <row r="9" spans="1:8" ht="20.25" customHeight="1" x14ac:dyDescent="0.35">
      <c r="A9" s="171" t="s">
        <v>84</v>
      </c>
      <c r="B9" s="171"/>
      <c r="C9" s="171"/>
      <c r="D9" s="171"/>
      <c r="E9" s="171"/>
      <c r="F9" s="96">
        <f>IF(G8*F8=0,0,ROUND(G8/H8*F8,2))</f>
        <v>0</v>
      </c>
    </row>
    <row r="10" spans="1:8" ht="20.25" customHeight="1" x14ac:dyDescent="0.35">
      <c r="A10" s="171" t="s">
        <v>85</v>
      </c>
      <c r="B10" s="171"/>
      <c r="C10" s="171"/>
      <c r="D10" s="171"/>
      <c r="E10" s="171"/>
      <c r="F10" s="96">
        <f>F8-F9</f>
        <v>0</v>
      </c>
    </row>
  </sheetData>
  <mergeCells count="5">
    <mergeCell ref="A1:F1"/>
    <mergeCell ref="A2:F2"/>
    <mergeCell ref="A8:E8"/>
    <mergeCell ref="A9:E9"/>
    <mergeCell ref="A10:E10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selection activeCell="B12" sqref="B12"/>
    </sheetView>
  </sheetViews>
  <sheetFormatPr defaultColWidth="9.1796875" defaultRowHeight="14.5" x14ac:dyDescent="0.35"/>
  <cols>
    <col min="1" max="1" width="35.54296875" style="1" customWidth="1"/>
    <col min="2" max="5" width="15" style="1" customWidth="1"/>
    <col min="6" max="16384" width="9.1796875" style="1"/>
  </cols>
  <sheetData>
    <row r="1" spans="1:5" ht="42" customHeight="1" x14ac:dyDescent="0.35">
      <c r="A1" s="173" t="s">
        <v>86</v>
      </c>
      <c r="B1" s="173"/>
      <c r="C1" s="173"/>
      <c r="D1" s="173"/>
      <c r="E1" s="173"/>
    </row>
    <row r="2" spans="1:5" ht="58" x14ac:dyDescent="0.35">
      <c r="A2" s="129" t="s">
        <v>87</v>
      </c>
      <c r="B2" s="129" t="s">
        <v>88</v>
      </c>
      <c r="C2" s="129" t="s">
        <v>89</v>
      </c>
      <c r="D2" s="129" t="s">
        <v>90</v>
      </c>
      <c r="E2" s="129" t="s">
        <v>91</v>
      </c>
    </row>
    <row r="3" spans="1:5" x14ac:dyDescent="0.35">
      <c r="A3" s="129"/>
      <c r="B3" s="129" t="s">
        <v>92</v>
      </c>
      <c r="C3" s="129" t="s">
        <v>93</v>
      </c>
      <c r="D3" s="129" t="s">
        <v>92</v>
      </c>
      <c r="E3" s="129" t="s">
        <v>92</v>
      </c>
    </row>
    <row r="4" spans="1:5" x14ac:dyDescent="0.35">
      <c r="A4" s="133" t="s">
        <v>94</v>
      </c>
      <c r="B4" s="134"/>
      <c r="C4" s="135">
        <f>IF((D4+E4)&gt;0,D4/(D4+E4),0)</f>
        <v>0</v>
      </c>
      <c r="D4" s="82"/>
      <c r="E4" s="82"/>
    </row>
    <row r="5" spans="1:5" x14ac:dyDescent="0.35">
      <c r="A5" s="133" t="s">
        <v>95</v>
      </c>
      <c r="B5" s="134"/>
      <c r="C5" s="128" t="s">
        <v>96</v>
      </c>
      <c r="D5" s="109">
        <f>B5*$C$4</f>
        <v>0</v>
      </c>
      <c r="E5" s="109">
        <f>B5-D5</f>
        <v>0</v>
      </c>
    </row>
    <row r="6" spans="1:5" x14ac:dyDescent="0.35">
      <c r="A6" s="133" t="s">
        <v>95</v>
      </c>
      <c r="B6" s="134"/>
      <c r="C6" s="128" t="s">
        <v>96</v>
      </c>
      <c r="D6" s="109">
        <f>B6*$C$4</f>
        <v>0</v>
      </c>
      <c r="E6" s="109">
        <f>B6-D6</f>
        <v>0</v>
      </c>
    </row>
    <row r="7" spans="1:5" x14ac:dyDescent="0.35">
      <c r="A7" s="130" t="s">
        <v>97</v>
      </c>
      <c r="B7" s="131">
        <f>SUM(B4:B6)</f>
        <v>0</v>
      </c>
      <c r="C7" s="129" t="s">
        <v>96</v>
      </c>
      <c r="D7" s="132">
        <f>SUM(D4:D6)</f>
        <v>0</v>
      </c>
      <c r="E7" s="132">
        <f>SUM(E4:E6)</f>
        <v>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I7" sqref="I7"/>
    </sheetView>
  </sheetViews>
  <sheetFormatPr defaultColWidth="9.1796875" defaultRowHeight="28.5" x14ac:dyDescent="0.35"/>
  <cols>
    <col min="1" max="3" width="20" style="4" customWidth="1"/>
    <col min="4" max="4" width="43.81640625" style="4" customWidth="1"/>
    <col min="5" max="5" width="9.1796875" style="141"/>
    <col min="6" max="16384" width="9.1796875" style="4"/>
  </cols>
  <sheetData>
    <row r="1" spans="1:5" ht="57" x14ac:dyDescent="0.35">
      <c r="A1" s="174" t="s">
        <v>98</v>
      </c>
      <c r="B1" s="174"/>
      <c r="C1" s="174"/>
      <c r="D1" s="174"/>
      <c r="E1" s="140" t="s">
        <v>17</v>
      </c>
    </row>
    <row r="2" spans="1:5" ht="85.5" x14ac:dyDescent="0.35">
      <c r="A2" s="136" t="s">
        <v>99</v>
      </c>
      <c r="B2" s="136" t="s">
        <v>100</v>
      </c>
      <c r="C2" s="136" t="s">
        <v>101</v>
      </c>
      <c r="D2" s="136" t="s">
        <v>102</v>
      </c>
      <c r="E2" s="140" t="s">
        <v>103</v>
      </c>
    </row>
    <row r="3" spans="1:5" ht="14.5" x14ac:dyDescent="0.35">
      <c r="A3" s="137">
        <v>1</v>
      </c>
      <c r="B3" s="137">
        <v>2</v>
      </c>
      <c r="C3" s="137" t="s">
        <v>104</v>
      </c>
      <c r="D3" s="137">
        <v>4</v>
      </c>
      <c r="E3" s="4"/>
    </row>
    <row r="4" spans="1:5" ht="36" x14ac:dyDescent="0.35">
      <c r="A4" s="138">
        <f>'Atbalsta darbības'!B7</f>
        <v>0</v>
      </c>
      <c r="B4" s="138">
        <f>'Atbalsta darbības'!D7</f>
        <v>0</v>
      </c>
      <c r="C4" s="138">
        <f>'Atbalsta darbības'!E7</f>
        <v>0</v>
      </c>
      <c r="D4" s="139"/>
      <c r="E4" s="142"/>
    </row>
    <row r="8" spans="1:5" x14ac:dyDescent="0.35">
      <c r="A8" s="50"/>
      <c r="B8" s="50"/>
      <c r="C8" s="50"/>
    </row>
    <row r="9" spans="1:5" x14ac:dyDescent="0.35">
      <c r="B9" s="59"/>
      <c r="C9" s="59"/>
    </row>
    <row r="10" spans="1:5" x14ac:dyDescent="0.35">
      <c r="B10" s="59"/>
      <c r="C10" s="5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5" x14ac:dyDescent="0.35"/>
  <cols>
    <col min="1" max="1" width="23.1796875" customWidth="1"/>
    <col min="2" max="4" width="14.1796875" customWidth="1"/>
    <col min="6" max="6" width="11.453125" bestFit="1" customWidth="1"/>
  </cols>
  <sheetData>
    <row r="1" spans="1:6" s="1" customFormat="1" ht="41.25" customHeight="1" x14ac:dyDescent="0.35">
      <c r="A1" s="46"/>
      <c r="B1" s="46" t="s">
        <v>105</v>
      </c>
      <c r="C1" s="46" t="s">
        <v>106</v>
      </c>
      <c r="D1" s="46" t="s">
        <v>107</v>
      </c>
    </row>
    <row r="2" spans="1:6" s="4" customFormat="1" ht="24" customHeight="1" x14ac:dyDescent="0.35">
      <c r="A2" s="47" t="s">
        <v>108</v>
      </c>
      <c r="B2" s="22">
        <f>Kopsavilkums!N26</f>
        <v>0</v>
      </c>
      <c r="C2" s="22"/>
      <c r="D2" s="22">
        <f>IF(B2&gt;C2,0,B2-C2)</f>
        <v>0</v>
      </c>
      <c r="F2" s="59"/>
    </row>
    <row r="3" spans="1:6" s="4" customFormat="1" ht="24" customHeight="1" x14ac:dyDescent="0.35">
      <c r="A3" s="47" t="s">
        <v>109</v>
      </c>
      <c r="B3" s="22">
        <f>Kopsavilkums!O26</f>
        <v>0</v>
      </c>
      <c r="C3" s="22"/>
      <c r="D3" s="22">
        <f>IF(B3&lt;C3,0,B3-C3)</f>
        <v>0</v>
      </c>
    </row>
    <row r="4" spans="1:6" s="50" customFormat="1" ht="24" customHeight="1" x14ac:dyDescent="0.35">
      <c r="A4" s="48" t="s">
        <v>110</v>
      </c>
      <c r="B4" s="54">
        <f t="shared" ref="B4:C4" si="0">SUM(B2:B3)</f>
        <v>0</v>
      </c>
      <c r="C4" s="54">
        <f t="shared" si="0"/>
        <v>0</v>
      </c>
      <c r="D4" s="49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C9B9EC-FC6C-4540-8FB3-F46442D4DD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6288DD-6CA7-461F-96AE-C2461DFEBB32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customXml/itemProps3.xml><?xml version="1.0" encoding="utf-8"?>
<ds:datastoreItem xmlns:ds="http://schemas.openxmlformats.org/officeDocument/2006/customXml" ds:itemID="{B96EFA39-D87A-451D-99CE-BA7BDD72D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Kopsavilkums</vt:lpstr>
      <vt:lpstr>Pamata infrastruktūra</vt:lpstr>
      <vt:lpstr>Pamata infrastruktūra2</vt:lpstr>
      <vt:lpstr>Saistītā infrastruktūra1</vt:lpstr>
      <vt:lpstr>Saistītā infrastruktūra2</vt:lpstr>
      <vt:lpstr>Atbalsta darbības</vt:lpstr>
      <vt:lpstr>Līguma pielikums</vt:lpstr>
      <vt:lpstr>Pārbaude</vt:lpstr>
      <vt:lpstr>Kopsavilkums!Print_Area</vt:lpstr>
      <vt:lpstr>'Līguma pielikums'!Print_Area</vt:lpstr>
      <vt:lpstr>'Pamata infrastruktūra'!Print_Area</vt:lpstr>
      <vt:lpstr>'Pamata infrastruktūra2'!Print_Area</vt:lpstr>
      <vt:lpstr>'Saistītā infrastruktūra1'!Print_Area</vt:lpstr>
      <vt:lpstr>'Saistītā infrastruktūra2'!Print_Area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Inga Zvaigznīte</cp:lastModifiedBy>
  <cp:revision/>
  <dcterms:created xsi:type="dcterms:W3CDTF">2012-10-25T11:13:17Z</dcterms:created>
  <dcterms:modified xsi:type="dcterms:W3CDTF">2024-07-03T07:47:51Z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